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0-2-25 - 12-26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'10-2-25 - 12-26-25 (7 quarter)'!$A$1:$O$103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61" l="1"/>
  <c r="O36" i="61"/>
  <c r="O30" i="61"/>
  <c r="C64" i="61" l="1"/>
  <c r="C65" i="61"/>
  <c r="O49" i="61"/>
  <c r="O64" i="61"/>
  <c r="C86" i="61"/>
  <c r="C36" i="61"/>
  <c r="C77" i="61"/>
  <c r="O12" i="61"/>
  <c r="C69" i="61"/>
  <c r="C41" i="61"/>
  <c r="C59" i="61"/>
  <c r="C52" i="61"/>
  <c r="C40" i="61"/>
  <c r="C68" i="61"/>
  <c r="C49" i="61"/>
  <c r="C80" i="61"/>
  <c r="C30" i="61"/>
  <c r="M24" i="61"/>
  <c r="M10" i="61"/>
  <c r="M8" i="61"/>
  <c r="C45" i="61"/>
  <c r="C61" i="61"/>
  <c r="C62" i="61"/>
  <c r="C60" i="61"/>
  <c r="C58" i="61"/>
  <c r="C33" i="61"/>
  <c r="K23" i="61"/>
  <c r="K10" i="61"/>
  <c r="K8" i="61"/>
  <c r="C42" i="61"/>
  <c r="C79" i="61" l="1"/>
  <c r="C63" i="61"/>
  <c r="J14" i="61"/>
  <c r="J17" i="61"/>
  <c r="C82" i="61"/>
  <c r="G99" i="61"/>
  <c r="C99" i="61" s="1"/>
  <c r="C74" i="61"/>
  <c r="J12" i="61"/>
  <c r="J16" i="61"/>
  <c r="J10" i="61"/>
  <c r="J18" i="61"/>
  <c r="C87" i="61"/>
  <c r="C73" i="61"/>
  <c r="C95" i="61"/>
  <c r="I11" i="61"/>
  <c r="C83" i="61"/>
  <c r="C75" i="61"/>
  <c r="I14" i="61"/>
  <c r="I10" i="61"/>
  <c r="C43" i="61"/>
  <c r="I9" i="61"/>
  <c r="I17" i="61"/>
  <c r="C97" i="61"/>
  <c r="C91" i="61"/>
  <c r="C46" i="61"/>
  <c r="C38" i="61"/>
  <c r="C92" i="61"/>
  <c r="C84" i="61"/>
  <c r="C81" i="61"/>
  <c r="H21" i="61"/>
  <c r="H8" i="61"/>
  <c r="H9" i="61"/>
  <c r="H55" i="61"/>
  <c r="C55" i="61" s="1"/>
  <c r="H70" i="61"/>
  <c r="C70" i="61" s="1"/>
  <c r="H12" i="61"/>
  <c r="H11" i="61"/>
  <c r="H16" i="61"/>
  <c r="H15" i="61"/>
  <c r="H56" i="61"/>
  <c r="C56" i="61" s="1"/>
  <c r="C78" i="61"/>
  <c r="G72" i="61"/>
  <c r="C72" i="61" s="1"/>
  <c r="G17" i="61"/>
  <c r="G48" i="61"/>
  <c r="C48" i="61" s="1"/>
  <c r="G8" i="61"/>
  <c r="G11" i="61"/>
  <c r="G16" i="61"/>
  <c r="G12" i="61"/>
  <c r="G13" i="61"/>
  <c r="G39" i="61"/>
  <c r="G21" i="61"/>
  <c r="G29" i="61"/>
  <c r="G66" i="61"/>
  <c r="C66" i="61" s="1"/>
  <c r="G31" i="61"/>
  <c r="G25" i="61"/>
  <c r="E26" i="61"/>
  <c r="D26" i="61"/>
  <c r="G22" i="61"/>
  <c r="G9" i="61"/>
  <c r="C16" i="61" l="1"/>
  <c r="C26" i="61"/>
  <c r="C12" i="61"/>
  <c r="C93" i="61"/>
  <c r="C90" i="61"/>
  <c r="F39" i="61"/>
  <c r="C39" i="61" s="1"/>
  <c r="F19" i="61"/>
  <c r="F17" i="61"/>
  <c r="F8" i="61"/>
  <c r="F10" i="61"/>
  <c r="F88" i="61"/>
  <c r="C88" i="61" s="1"/>
  <c r="F21" i="61"/>
  <c r="F50" i="61"/>
  <c r="F67" i="61"/>
  <c r="C67" i="61" s="1"/>
  <c r="F15" i="61"/>
  <c r="F22" i="61"/>
  <c r="F13" i="61"/>
  <c r="E98" i="61"/>
  <c r="C98" i="61" s="1"/>
  <c r="E44" i="61"/>
  <c r="C44" i="61" s="1"/>
  <c r="E94" i="61"/>
  <c r="C94" i="61" s="1"/>
  <c r="E31" i="61"/>
  <c r="E21" i="61"/>
  <c r="E37" i="61"/>
  <c r="E71" i="61"/>
  <c r="C71" i="61" s="1"/>
  <c r="E27" i="61"/>
  <c r="C27" i="61" s="1"/>
  <c r="E14" i="61"/>
  <c r="E34" i="61"/>
  <c r="C51" i="61"/>
  <c r="E11" i="61"/>
  <c r="E8" i="61"/>
  <c r="E22" i="61"/>
  <c r="E96" i="61"/>
  <c r="D9" i="61"/>
  <c r="C9" i="61" s="1"/>
  <c r="E50" i="61"/>
  <c r="E13" i="61"/>
  <c r="C85" i="61"/>
  <c r="E54" i="61"/>
  <c r="C54" i="61" s="1"/>
  <c r="E15" i="61"/>
  <c r="E18" i="61"/>
  <c r="E29" i="61"/>
  <c r="C29" i="61" s="1"/>
  <c r="E53" i="61"/>
  <c r="C53" i="61" s="1"/>
  <c r="C21" i="61" l="1"/>
  <c r="C50" i="61"/>
  <c r="C22" i="61"/>
  <c r="C13" i="61"/>
  <c r="D14" i="61"/>
  <c r="C14" i="61" s="1"/>
  <c r="C96" i="61"/>
  <c r="D11" i="61"/>
  <c r="C11" i="61" s="1"/>
  <c r="D19" i="61"/>
  <c r="C19" i="61" s="1"/>
  <c r="D8" i="61"/>
  <c r="C8" i="61" s="1"/>
  <c r="D32" i="61"/>
  <c r="C32" i="61" s="1"/>
  <c r="D31" i="61"/>
  <c r="C31" i="61" s="1"/>
  <c r="D20" i="61"/>
  <c r="C20" i="61" s="1"/>
  <c r="D89" i="61"/>
  <c r="C89" i="61" s="1"/>
  <c r="D25" i="61"/>
  <c r="C25" i="61" s="1"/>
  <c r="D28" i="61"/>
  <c r="C28" i="61" s="1"/>
  <c r="D23" i="61"/>
  <c r="C23" i="61" s="1"/>
  <c r="D18" i="61"/>
  <c r="C18" i="61" s="1"/>
  <c r="D24" i="61"/>
  <c r="C24" i="61" s="1"/>
  <c r="D15" i="61"/>
  <c r="C15" i="61" s="1"/>
  <c r="C57" i="61"/>
  <c r="C76" i="61"/>
  <c r="C47" i="61"/>
  <c r="C17" i="61"/>
  <c r="C37" i="61"/>
  <c r="C10" i="61"/>
  <c r="C35" i="61"/>
  <c r="C34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<sst xmlns="http://schemas.openxmlformats.org/spreadsheetml/2006/main" count="953" uniqueCount="575">
  <si>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</si>
  <si>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</si>
  <si>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</si>
  <si>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</si>
  <si>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</si>
  <si>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</si>
  <si>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</si>
  <si>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</si>
  <si>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</si>
  <si>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</si>
  <si>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</si>
  <si>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</si>
  <si>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</si>
  <si>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</si>
  <si>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</si>
  <si>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</si>
  <si>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</si>
  <si>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</si>
  <si>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</si>
  <si>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</si>
  <si>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</si>
  <si>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</si>
  <si>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</si>
  <si>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</si>
  <si>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</si>
  <si>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</si>
  <si>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</si>
  <si>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</si>
  <si>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</si>
  <si>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</si>
  <si>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</si>
  <si>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</si>
  <si>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</si>
  <si>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</si>
  <si>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</si>
  <si>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</si>
  <si>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</si>
  <si>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</si>
  <si>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</si>
  <si>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</si>
  <si>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</si>
  <si>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</si>
  <si>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</si>
  <si>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</si>
  <si>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</si>
  <si>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</si>
  <si>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</si>
  <si>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</si>
  <si>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</si>
  <si>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</si>
  <si>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</si>
  <si>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</si>
  <si>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</si>
  <si>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</si>
  <si>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</si>
  <si>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</si>
  <si>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</si>
  <si>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</si>
  <si>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</si>
  <si>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</si>
  <si>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</si>
  <si>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</si>
  <si>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</si>
  <si>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</si>
  <si>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</si>
  <si>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</si>
  <si>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</si>
  <si>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</si>
  <si>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</si>
  <si>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</si>
  <si>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</si>
  <si>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</si>
  <si>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</si>
  <si>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</si>
  <si>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</si>
  <si>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</si>
  <si>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</si>
  <si>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</si>
  <si>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</si>
  <si>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</si>
  <si>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</si>
  <si>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</si>
  <si>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</si>
  <si>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</si>
  <si>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</si>
  <si>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</si>
  <si>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</si>
  <si>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</si>
  <si>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</si>
  <si>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</si>
  <si>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</si>
  <si>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</si>
  <si>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</si>
  <si>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</si>
  <si>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</si>
  <si>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</si>
  <si>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</si>
  <si>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</si>
  <si>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</si>
  <si>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</si>
  <si>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</si>
  <si>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</si>
  <si>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</si>
  <si>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</si>
  <si>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</si>
  <si>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</si>
  <si>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</si>
  <si>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</si>
  <si>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</si>
  <si>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</si>
  <si>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</si>
  <si>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</si>
  <si>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</si>
  <si>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</si>
  <si>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</si>
  <si>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</si>
  <si>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</si>
  <si>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</si>
  <si>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</si>
  <si>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</si>
  <si>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</si>
  <si>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</si>
  <si>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</si>
  <si>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</si>
  <si>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</si>
  <si>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</si>
  <si>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</si>
  <si>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</si>
  <si>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</si>
  <si>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</si>
  <si>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</si>
  <si>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</si>
  <si>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</si>
  <si>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</si>
  <si>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</si>
  <si>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</si>
  <si>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</si>
  <si>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</si>
  <si>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</si>
  <si>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</si>
  <si>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</si>
  <si>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</si>
  <si>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</si>
  <si>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</si>
  <si>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</si>
  <si>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</si>
  <si>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</si>
  <si>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</si>
  <si>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</si>
  <si>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</si>
  <si>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</si>
  <si>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</si>
  <si>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</si>
  <si>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</si>
  <si>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</si>
  <si>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</si>
  <si>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</si>
  <si>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</si>
  <si>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</si>
  <si>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</si>
  <si>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</si>
  <si>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</si>
  <si>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</si>
  <si>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</si>
  <si>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</si>
  <si>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</si>
  <si>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</si>
  <si>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</si>
  <si>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</si>
  <si>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</si>
  <si>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</si>
  <si>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</si>
  <si>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</si>
  <si>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</si>
  <si>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</si>
  <si>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</si>
  <si>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</si>
  <si>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</si>
  <si>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</si>
  <si>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</si>
  <si>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</si>
  <si>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</si>
  <si>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</si>
  <si>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</si>
  <si>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</si>
  <si>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</si>
  <si>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</si>
  <si>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</si>
  <si>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</si>
  <si>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</si>
  <si>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</si>
  <si>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</si>
  <si>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</si>
  <si>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</si>
  <si>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</si>
  <si>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</si>
  <si>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</si>
  <si>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</si>
  <si>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</si>
  <si>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</si>
  <si>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</si>
  <si>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</si>
  <si>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</si>
  <si>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</si>
  <si>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</si>
  <si>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</si>
  <si>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</si>
  <si>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</si>
  <si>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</si>
  <si>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</si>
  <si>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</si>
  <si>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</si>
  <si>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</si>
  <si>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</si>
  <si>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</si>
  <si>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</si>
  <si>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</si>
  <si>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</si>
  <si>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</si>
  <si>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</si>
  <si>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</si>
  <si>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</si>
  <si>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</si>
  <si>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</si>
  <si>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</si>
  <si>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</si>
  <si>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</si>
  <si>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</si>
  <si>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</si>
  <si>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</si>
  <si>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</si>
  <si>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</si>
  <si>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</si>
  <si>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</si>
  <si>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</si>
  <si>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</si>
  <si>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</si>
  <si>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</si>
  <si>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</si>
  <si>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</si>
  <si>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</si>
  <si>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</si>
  <si>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</si>
  <si>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</si>
  <si>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</si>
  <si>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</si>
  <si>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</si>
  <si>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</si>
  <si>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</si>
  <si>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</si>
  <si>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</si>
  <si>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</si>
  <si>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</si>
  <si>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</si>
  <si>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</si>
  <si>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</si>
  <si>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</si>
  <si>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</si>
  <si>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</si>
  <si>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</si>
  <si>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</si>
  <si>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</si>
  <si>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</si>
  <si>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</si>
  <si>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</si>
  <si>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</si>
  <si>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</si>
  <si>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</si>
  <si>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</si>
  <si>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</si>
  <si>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</si>
  <si>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</si>
  <si>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</si>
  <si>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</si>
  <si>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</si>
  <si>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</si>
  <si>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</si>
  <si>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</si>
  <si>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</si>
  <si>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</si>
  <si>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</si>
  <si>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</si>
  <si>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</si>
  <si>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</si>
  <si>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</si>
  <si>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</si>
  <si>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</si>
  <si>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</si>
  <si>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</si>
  <si>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</si>
  <si>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</si>
  <si>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</si>
  <si>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</si>
  <si>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</si>
  <si>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</si>
  <si>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</si>
  <si>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</si>
  <si>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</si>
  <si>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</si>
  <si>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</si>
  <si>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</si>
  <si>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</si>
  <si>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</si>
  <si>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</si>
  <si>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</si>
  <si>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</si>
  <si>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</si>
  <si>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</si>
  <si>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</si>
  <si>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</si>
  <si>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</si>
  <si>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</si>
  <si>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</si>
  <si>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</si>
  <si>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</si>
  <si>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</si>
  <si>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</si>
  <si>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</si>
  <si>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</si>
  <si>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</si>
  <si>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</si>
  <si>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</si>
  <si>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</si>
  <si>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</si>
  <si>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</si>
  <si>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</si>
  <si>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</si>
  <si>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</si>
  <si>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</si>
  <si>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</si>
  <si>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</si>
  <si>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</si>
  <si>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</si>
  <si>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</si>
  <si>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</si>
  <si>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</si>
  <si>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</si>
  <si>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</si>
  <si>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</si>
  <si>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</si>
  <si>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</si>
  <si>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</si>
  <si>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</si>
  <si>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</si>
  <si>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</si>
  <si>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</si>
  <si>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</si>
  <si>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</si>
  <si>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</si>
  <si>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</si>
  <si>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</si>
  <si>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</si>
  <si>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</si>
  <si>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</si>
  <si>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</si>
  <si>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</si>
  <si>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</si>
  <si>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</si>
  <si>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</si>
  <si>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</si>
  <si>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</si>
  <si>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</si>
  <si>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</si>
  <si>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</si>
  <si>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</si>
  <si>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</si>
  <si>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</si>
  <si>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</si>
  <si>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</si>
  <si>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</si>
  <si>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</si>
  <si>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</si>
  <si>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</si>
  <si>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</si>
  <si>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</si>
  <si>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</si>
  <si>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</si>
  <si>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</si>
  <si>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</si>
  <si>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</si>
  <si>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</si>
  <si>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</si>
  <si>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</si>
  <si>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</si>
  <si>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</si>
  <si>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</si>
  <si>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</si>
  <si>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</si>
  <si>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</si>
  <si>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</si>
  <si>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</si>
  <si>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</si>
  <si>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</si>
  <si>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</si>
  <si>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</si>
  <si>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</si>
  <si>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</si>
  <si>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</si>
  <si>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</si>
  <si>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</si>
  <si>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</si>
  <si>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</si>
  <si>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</si>
  <si>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</si>
  <si>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</si>
  <si>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</si>
  <si>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</si>
  <si>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</si>
  <si>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</si>
  <si>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</si>
  <si>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</si>
  <si>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</si>
  <si>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</si>
  <si>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</si>
  <si>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</si>
  <si>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</si>
  <si>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</si>
  <si>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</si>
  <si>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</si>
  <si>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</si>
  <si>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</si>
  <si>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</si>
  <si>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</si>
  <si>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</si>
  <si>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</si>
  <si>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</si>
  <si>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</si>
  <si>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</si>
  <si>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</si>
  <si>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</si>
  <si>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</si>
  <si>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</si>
  <si>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</si>
  <si>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</si>
  <si>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</si>
  <si>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</si>
  <si>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</si>
  <si>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</si>
  <si>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</si>
  <si>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</si>
  <si>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</si>
  <si>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</si>
  <si>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</si>
  <si>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</si>
  <si>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</si>
  <si>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</si>
  <si>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</si>
  <si>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</si>
  <si>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</si>
  <si>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</si>
  <si>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</si>
  <si>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</si>
  <si>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</si>
  <si>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</si>
  <si>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</si>
  <si>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</si>
  <si>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</si>
  <si>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</si>
  <si>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</si>
  <si>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</si>
  <si>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</si>
  <si>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</si>
  <si>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</si>
  <si>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</si>
  <si>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</si>
  <si>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</si>
  <si>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</si>
  <si>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</si>
  <si>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</si>
  <si>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</si>
  <si>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</si>
  <si>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</si>
  <si>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</si>
  <si>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</si>
  <si>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</si>
  <si>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</si>
  <si>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</si>
  <si>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</si>
  <si>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</si>
  <si>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</si>
  <si>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</si>
  <si>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</si>
  <si>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</si>
  <si>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</si>
  <si>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</si>
  <si>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</si>
  <si>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</si>
  <si>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</si>
  <si>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</si>
  <si>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</si>
  <si>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</si>
  <si>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</si>
  <si>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</si>
  <si>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</si>
  <si>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</si>
  <si>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</si>
  <si>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</si>
  <si>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</si>
  <si>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</si>
  <si>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</si>
  <si>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</si>
  <si>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</si>
  <si>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</si>
  <si>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</si>
  <si>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</si>
  <si>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</si>
  <si>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</si>
  <si>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</si>
  <si>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</si>
  <si>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</si>
  <si>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</si>
  <si>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</si>
  <si>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</si>
  <si>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</si>
  <si>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</si>
  <si>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</si>
  <si>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</si>
  <si>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</si>
  <si>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</si>
  <si>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</si>
  <si>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</si>
  <si>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</si>
  <si>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12/4 - 12/5</t>
  </si>
  <si>
    <t>12/11 - 12/12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</si>
  <si>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</si>
  <si>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</si>
  <si>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</si>
  <si>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</si>
  <si>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</si>
  <si>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</si>
  <si>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</si>
  <si>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</si>
  <si>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</si>
  <si>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</si>
  <si>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</si>
  <si>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</si>
  <si>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</si>
  <si>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</si>
  <si>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</si>
  <si>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</si>
  <si>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</si>
  <si>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</si>
  <si>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</si>
  <si>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</si>
  <si>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</si>
  <si>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</si>
  <si>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</si>
  <si>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</si>
  <si>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</si>
  <si>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</si>
  <si>
    <t>Miranda, Melissa</t>
  </si>
  <si>
    <t>Wiggins, Calvin</t>
  </si>
  <si>
    <t>Hines, Rowan</t>
  </si>
  <si>
    <t>Uenpati, Anirudh</t>
  </si>
  <si>
    <t>Kalleda, Geeth</t>
  </si>
  <si>
    <t>Gohil, Aash</t>
  </si>
  <si>
    <t>Steigerwait, Nick</t>
  </si>
  <si>
    <t>Dixon, Clyde</t>
  </si>
  <si>
    <t>Kalbarczyk, Anthony</t>
  </si>
  <si>
    <t>Lopez, Christine</t>
  </si>
  <si>
    <t>Iweh, Brendalyn</t>
  </si>
  <si>
    <t>Burke, Colby</t>
  </si>
  <si>
    <t>Taos, Shelly</t>
  </si>
  <si>
    <t>Mishra, Kajol</t>
  </si>
  <si>
    <t>Guynes, Erin</t>
  </si>
  <si>
    <t>Robins, Jessica</t>
  </si>
  <si>
    <t>Anaya, Chris</t>
  </si>
  <si>
    <t>Zaividar, Kevin</t>
  </si>
  <si>
    <t>Guynes, Damien</t>
  </si>
  <si>
    <t>Bridges, Kaitlyn</t>
  </si>
  <si>
    <t>Anaya, Bryan</t>
  </si>
  <si>
    <t>QUARTERLY EVENT: THURSDAY 1/8/26</t>
  </si>
  <si>
    <t>12/18 - 12/26</t>
  </si>
  <si>
    <t>475+575</t>
  </si>
  <si>
    <t>575+475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</si>
</sst>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27" borderId="10" xfId="37" applyFont="1" applyFill="1" applyBorder="1" applyAlignment="1">
      <alignment horizontal="center" wrapText="1"/>
    </xf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0" fillId="26" borderId="10" xfId="0" applyFont="1" applyFill="1" applyBorder="1" applyAlignment="1">
      <alignment horizontal="center"/>
    </xf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 wrapText="1"/>
    </xf>
    <xf numFmtId="0" fontId="41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tabSelected="1" zoomScaleNormal="100" workbookViewId="0">
      <selection activeCell="A5" sqref="A5:O5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571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>
        <v>45989</v>
      </c>
      <c r="M7" s="39" t="s">
        <v>522</v>
      </c>
      <c r="N7" s="39" t="s">
        <v>523</v>
      </c>
      <c r="O7" s="39" t="s">
        <v>572</v>
      </c>
    </row>
    <row r="8" spans="1:15" ht="15" customHeight="1" x14ac:dyDescent="0.25">
      <c r="A8" s="41">
        <v>1</v>
      </c>
      <c r="B8" s="41" t="s">
        <v>181</v>
      </c>
      <c r="C8" s="40">
        <f t="shared" ref="C8:C39" si="0">SUM(D8:O8)</f>
        <v>7250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475</v>
      </c>
      <c r="K8" s="42">
        <f>475+475</f>
        <v>950</v>
      </c>
      <c r="L8" s="42">
        <v>0</v>
      </c>
      <c r="M8" s="42">
        <f>475+425</f>
        <v>900</v>
      </c>
      <c r="N8" s="42">
        <v>375</v>
      </c>
      <c r="O8" s="42">
        <v>0</v>
      </c>
    </row>
    <row r="9" spans="1:15" ht="15" customHeight="1" x14ac:dyDescent="0.25">
      <c r="A9" s="41">
        <v>2</v>
      </c>
      <c r="B9" s="41" t="s">
        <v>383</v>
      </c>
      <c r="C9" s="40">
        <f t="shared" si="0"/>
        <v>4575</v>
      </c>
      <c r="D9" s="42">
        <f>225</f>
        <v>225</v>
      </c>
      <c r="E9" s="42">
        <v>0</v>
      </c>
      <c r="F9" s="42">
        <v>0</v>
      </c>
      <c r="G9" s="42">
        <f>575</f>
        <v>575</v>
      </c>
      <c r="H9" s="42">
        <f>475+475</f>
        <v>950</v>
      </c>
      <c r="I9" s="42">
        <f>350+350</f>
        <v>700</v>
      </c>
      <c r="J9" s="42">
        <v>350</v>
      </c>
      <c r="K9" s="42">
        <v>575</v>
      </c>
      <c r="L9" s="42">
        <v>0</v>
      </c>
      <c r="M9" s="42">
        <v>575</v>
      </c>
      <c r="N9" s="42">
        <v>350</v>
      </c>
      <c r="O9" s="43">
        <v>275</v>
      </c>
    </row>
    <row r="10" spans="1:15" ht="15" customHeight="1" x14ac:dyDescent="0.25">
      <c r="A10" s="41">
        <v>3</v>
      </c>
      <c r="B10" s="41" t="s">
        <v>357</v>
      </c>
      <c r="C10" s="40">
        <f t="shared" si="0"/>
        <v>4310</v>
      </c>
      <c r="D10" s="42">
        <v>160</v>
      </c>
      <c r="E10" s="42">
        <v>0</v>
      </c>
      <c r="F10" s="42">
        <f>325+575</f>
        <v>900</v>
      </c>
      <c r="G10" s="42">
        <v>300</v>
      </c>
      <c r="H10" s="42">
        <v>0</v>
      </c>
      <c r="I10" s="42">
        <f>425+300</f>
        <v>725</v>
      </c>
      <c r="J10" s="42">
        <f>475+425</f>
        <v>900</v>
      </c>
      <c r="K10" s="42">
        <f>300+425</f>
        <v>725</v>
      </c>
      <c r="L10" s="42">
        <v>0</v>
      </c>
      <c r="M10" s="43">
        <f>325+275</f>
        <v>600</v>
      </c>
      <c r="N10" s="42">
        <v>0</v>
      </c>
      <c r="O10" s="42">
        <v>0</v>
      </c>
    </row>
    <row r="11" spans="1:15" ht="15" customHeight="1" x14ac:dyDescent="0.25">
      <c r="A11" s="41">
        <v>4</v>
      </c>
      <c r="B11" s="41" t="s">
        <v>284</v>
      </c>
      <c r="C11" s="40">
        <f t="shared" si="0"/>
        <v>4060</v>
      </c>
      <c r="D11" s="42">
        <f>325+275</f>
        <v>600</v>
      </c>
      <c r="E11" s="42">
        <f>275+475</f>
        <v>750</v>
      </c>
      <c r="F11" s="42">
        <v>325</v>
      </c>
      <c r="G11" s="42">
        <f>160+425</f>
        <v>585</v>
      </c>
      <c r="H11" s="42">
        <f>300</f>
        <v>300</v>
      </c>
      <c r="I11" s="42">
        <f>300+175</f>
        <v>475</v>
      </c>
      <c r="J11" s="42">
        <v>375</v>
      </c>
      <c r="K11" s="42">
        <v>325</v>
      </c>
      <c r="L11" s="42">
        <v>0</v>
      </c>
      <c r="M11" s="42">
        <v>325</v>
      </c>
      <c r="N11" s="43">
        <v>0</v>
      </c>
      <c r="O11" s="42" t="s">
        <v>574</v>
      </c>
    </row>
    <row r="12" spans="1:15" ht="15" customHeight="1" x14ac:dyDescent="0.25">
      <c r="A12" s="41">
        <v>5</v>
      </c>
      <c r="B12" s="41" t="s">
        <v>396</v>
      </c>
      <c r="C12" s="40">
        <f t="shared" si="0"/>
        <v>3575</v>
      </c>
      <c r="D12" s="42">
        <v>0</v>
      </c>
      <c r="E12" s="42">
        <v>0</v>
      </c>
      <c r="F12" s="42">
        <v>0</v>
      </c>
      <c r="G12" s="42">
        <f>350+575</f>
        <v>925</v>
      </c>
      <c r="H12" s="42">
        <f>275</f>
        <v>275</v>
      </c>
      <c r="I12" s="42">
        <v>575</v>
      </c>
      <c r="J12" s="42">
        <f>375+300</f>
        <v>675</v>
      </c>
      <c r="K12" s="42">
        <v>0</v>
      </c>
      <c r="L12" s="42">
        <v>0</v>
      </c>
      <c r="M12" s="42">
        <v>0</v>
      </c>
      <c r="N12" s="42">
        <v>300</v>
      </c>
      <c r="O12" s="42">
        <f>575+250</f>
        <v>825</v>
      </c>
    </row>
    <row r="13" spans="1:15" ht="15" customHeight="1" x14ac:dyDescent="0.25">
      <c r="A13" s="41">
        <v>6</v>
      </c>
      <c r="B13" s="41" t="s">
        <v>525</v>
      </c>
      <c r="C13" s="40">
        <f t="shared" si="0"/>
        <v>3490</v>
      </c>
      <c r="D13" s="42">
        <v>0</v>
      </c>
      <c r="E13" s="42">
        <f>175</f>
        <v>175</v>
      </c>
      <c r="F13" s="42">
        <f>575</f>
        <v>575</v>
      </c>
      <c r="G13" s="42">
        <f>115</f>
        <v>115</v>
      </c>
      <c r="H13" s="42">
        <v>275</v>
      </c>
      <c r="I13" s="42">
        <v>200</v>
      </c>
      <c r="J13" s="42">
        <v>425</v>
      </c>
      <c r="K13" s="42">
        <v>375</v>
      </c>
      <c r="L13" s="42">
        <v>0</v>
      </c>
      <c r="M13" s="42">
        <v>425</v>
      </c>
      <c r="N13" s="42">
        <v>575</v>
      </c>
      <c r="O13" s="42">
        <v>350</v>
      </c>
    </row>
    <row r="14" spans="1:15" ht="15" customHeight="1" x14ac:dyDescent="0.25">
      <c r="A14" s="41">
        <v>7</v>
      </c>
      <c r="B14" s="41" t="s">
        <v>257</v>
      </c>
      <c r="C14" s="40">
        <f t="shared" si="0"/>
        <v>3165</v>
      </c>
      <c r="D14" s="42">
        <f>130+200</f>
        <v>330</v>
      </c>
      <c r="E14" s="42">
        <f>115+325</f>
        <v>440</v>
      </c>
      <c r="F14" s="42">
        <v>475</v>
      </c>
      <c r="G14" s="42">
        <v>350</v>
      </c>
      <c r="H14" s="42">
        <v>175</v>
      </c>
      <c r="I14" s="42">
        <f>225+250</f>
        <v>475</v>
      </c>
      <c r="J14" s="42">
        <f>325+130</f>
        <v>455</v>
      </c>
      <c r="K14" s="42">
        <v>0</v>
      </c>
      <c r="L14" s="42">
        <v>0</v>
      </c>
      <c r="M14" s="42">
        <v>350</v>
      </c>
      <c r="N14" s="42">
        <v>0</v>
      </c>
      <c r="O14" s="42">
        <v>115</v>
      </c>
    </row>
    <row r="15" spans="1:15" ht="15" customHeight="1" x14ac:dyDescent="0.25">
      <c r="A15" s="41">
        <v>8</v>
      </c>
      <c r="B15" s="41" t="s">
        <v>253</v>
      </c>
      <c r="C15" s="40">
        <f t="shared" si="0"/>
        <v>3125</v>
      </c>
      <c r="D15" s="42">
        <f>575</f>
        <v>575</v>
      </c>
      <c r="E15" s="42">
        <f>300</f>
        <v>300</v>
      </c>
      <c r="F15" s="42">
        <f>350</f>
        <v>350</v>
      </c>
      <c r="G15" s="42">
        <v>200</v>
      </c>
      <c r="H15" s="42">
        <f>350</f>
        <v>350</v>
      </c>
      <c r="I15" s="42">
        <v>375</v>
      </c>
      <c r="J15" s="42">
        <v>275</v>
      </c>
      <c r="K15" s="42">
        <v>0</v>
      </c>
      <c r="L15" s="42">
        <v>0</v>
      </c>
      <c r="M15" s="42">
        <v>0</v>
      </c>
      <c r="N15" s="42">
        <v>325</v>
      </c>
      <c r="O15" s="42">
        <v>375</v>
      </c>
    </row>
    <row r="16" spans="1:15" ht="15" customHeight="1" x14ac:dyDescent="0.25">
      <c r="A16" s="41">
        <v>9</v>
      </c>
      <c r="B16" s="41" t="s">
        <v>442</v>
      </c>
      <c r="C16" s="40">
        <f t="shared" si="0"/>
        <v>2975</v>
      </c>
      <c r="D16" s="42">
        <v>0</v>
      </c>
      <c r="E16" s="42">
        <v>0</v>
      </c>
      <c r="F16" s="42">
        <v>0</v>
      </c>
      <c r="G16" s="42">
        <f>425+475</f>
        <v>900</v>
      </c>
      <c r="H16" s="42">
        <f>325</f>
        <v>325</v>
      </c>
      <c r="I16" s="42">
        <v>325</v>
      </c>
      <c r="J16" s="42">
        <f>300+325</f>
        <v>625</v>
      </c>
      <c r="K16" s="42">
        <v>0</v>
      </c>
      <c r="L16" s="42">
        <v>0</v>
      </c>
      <c r="M16" s="42">
        <v>0</v>
      </c>
      <c r="N16" s="42">
        <v>425</v>
      </c>
      <c r="O16" s="42">
        <v>375</v>
      </c>
    </row>
    <row r="17" spans="1:15" ht="15" customHeight="1" x14ac:dyDescent="0.25">
      <c r="A17" s="41">
        <v>10</v>
      </c>
      <c r="B17" s="41" t="s">
        <v>464</v>
      </c>
      <c r="C17" s="40">
        <f t="shared" si="0"/>
        <v>2865</v>
      </c>
      <c r="D17" s="42">
        <v>145</v>
      </c>
      <c r="E17" s="42">
        <v>0</v>
      </c>
      <c r="F17" s="42">
        <f>225+350</f>
        <v>575</v>
      </c>
      <c r="G17" s="42">
        <f>175+275</f>
        <v>450</v>
      </c>
      <c r="H17" s="42">
        <v>325</v>
      </c>
      <c r="I17" s="42">
        <f>250+575</f>
        <v>825</v>
      </c>
      <c r="J17" s="42">
        <f>200+145</f>
        <v>345</v>
      </c>
      <c r="K17" s="42">
        <v>200</v>
      </c>
      <c r="L17" s="42">
        <v>0</v>
      </c>
      <c r="M17" s="42">
        <v>0</v>
      </c>
      <c r="N17" s="42">
        <v>0</v>
      </c>
      <c r="O17" s="42">
        <v>0</v>
      </c>
    </row>
    <row r="18" spans="1:15" ht="15" customHeight="1" x14ac:dyDescent="0.25">
      <c r="A18" s="41">
        <v>11</v>
      </c>
      <c r="B18" s="41" t="s">
        <v>274</v>
      </c>
      <c r="C18" s="42">
        <f t="shared" si="0"/>
        <v>2705</v>
      </c>
      <c r="D18" s="42">
        <f>425</f>
        <v>425</v>
      </c>
      <c r="E18" s="42">
        <f>325</f>
        <v>325</v>
      </c>
      <c r="F18" s="42">
        <v>0</v>
      </c>
      <c r="G18" s="42">
        <v>0</v>
      </c>
      <c r="H18" s="42">
        <v>0</v>
      </c>
      <c r="I18" s="42">
        <v>0</v>
      </c>
      <c r="J18" s="42">
        <f>575+575</f>
        <v>1150</v>
      </c>
      <c r="K18" s="42">
        <v>0</v>
      </c>
      <c r="L18" s="42">
        <v>0</v>
      </c>
      <c r="M18" s="42">
        <v>200</v>
      </c>
      <c r="N18" s="42">
        <v>475</v>
      </c>
      <c r="O18" s="42">
        <v>130</v>
      </c>
    </row>
    <row r="19" spans="1:15" ht="15" customHeight="1" x14ac:dyDescent="0.25">
      <c r="A19" s="41">
        <v>12</v>
      </c>
      <c r="B19" s="41" t="s">
        <v>412</v>
      </c>
      <c r="C19" s="42">
        <f t="shared" si="0"/>
        <v>2575</v>
      </c>
      <c r="D19" s="42">
        <f>275+325</f>
        <v>600</v>
      </c>
      <c r="E19" s="42">
        <v>0</v>
      </c>
      <c r="F19" s="42">
        <f>425+275</f>
        <v>700</v>
      </c>
      <c r="G19" s="42">
        <v>0</v>
      </c>
      <c r="H19" s="42">
        <v>0</v>
      </c>
      <c r="I19" s="42">
        <v>475</v>
      </c>
      <c r="J19" s="42">
        <v>0</v>
      </c>
      <c r="K19" s="42">
        <v>425</v>
      </c>
      <c r="L19" s="42">
        <v>0</v>
      </c>
      <c r="M19" s="42">
        <v>375</v>
      </c>
      <c r="N19" s="42">
        <v>0</v>
      </c>
      <c r="O19" s="42">
        <v>0</v>
      </c>
    </row>
    <row r="20" spans="1:15" ht="15" customHeight="1" x14ac:dyDescent="0.25">
      <c r="A20" s="41">
        <v>13</v>
      </c>
      <c r="B20" s="41" t="s">
        <v>467</v>
      </c>
      <c r="C20" s="42">
        <f t="shared" si="0"/>
        <v>2085</v>
      </c>
      <c r="D20" s="42">
        <f>160</f>
        <v>160</v>
      </c>
      <c r="E20" s="42">
        <v>0</v>
      </c>
      <c r="F20" s="42">
        <v>200</v>
      </c>
      <c r="G20" s="42">
        <v>0</v>
      </c>
      <c r="H20" s="42">
        <v>0</v>
      </c>
      <c r="I20" s="42">
        <v>275</v>
      </c>
      <c r="J20" s="42">
        <v>350</v>
      </c>
      <c r="K20" s="42">
        <v>300</v>
      </c>
      <c r="L20" s="42">
        <v>0</v>
      </c>
      <c r="M20" s="42">
        <v>575</v>
      </c>
      <c r="N20" s="42">
        <v>0</v>
      </c>
      <c r="O20" s="42">
        <v>225</v>
      </c>
    </row>
    <row r="21" spans="1:15" ht="15" customHeight="1" x14ac:dyDescent="0.25">
      <c r="A21" s="41">
        <v>14</v>
      </c>
      <c r="B21" s="41" t="s">
        <v>529</v>
      </c>
      <c r="C21" s="42">
        <f t="shared" si="0"/>
        <v>1950</v>
      </c>
      <c r="D21" s="42">
        <v>0</v>
      </c>
      <c r="E21" s="42">
        <f>175</f>
        <v>175</v>
      </c>
      <c r="F21" s="42">
        <f>200</f>
        <v>200</v>
      </c>
      <c r="G21" s="42">
        <f>225</f>
        <v>225</v>
      </c>
      <c r="H21" s="42">
        <f>575+300</f>
        <v>875</v>
      </c>
      <c r="I21" s="42">
        <v>275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200</v>
      </c>
    </row>
    <row r="22" spans="1:15" ht="15" customHeight="1" x14ac:dyDescent="0.25">
      <c r="A22" s="41">
        <v>15</v>
      </c>
      <c r="B22" s="41" t="s">
        <v>278</v>
      </c>
      <c r="C22" s="42">
        <f t="shared" si="0"/>
        <v>1830</v>
      </c>
      <c r="D22" s="42">
        <v>0</v>
      </c>
      <c r="E22" s="42">
        <f>130</f>
        <v>130</v>
      </c>
      <c r="F22" s="42">
        <f>375</f>
        <v>375</v>
      </c>
      <c r="G22" s="42">
        <f>475</f>
        <v>475</v>
      </c>
      <c r="H22" s="42">
        <v>575</v>
      </c>
      <c r="I22" s="42">
        <v>0</v>
      </c>
      <c r="J22" s="42">
        <v>275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</row>
    <row r="23" spans="1:15" ht="15" customHeight="1" x14ac:dyDescent="0.25">
      <c r="A23" s="41">
        <v>16</v>
      </c>
      <c r="B23" s="41" t="s">
        <v>438</v>
      </c>
      <c r="C23" s="42">
        <f t="shared" si="0"/>
        <v>1810</v>
      </c>
      <c r="D23" s="42">
        <f>300</f>
        <v>300</v>
      </c>
      <c r="E23" s="42">
        <v>0</v>
      </c>
      <c r="F23" s="42">
        <v>0</v>
      </c>
      <c r="G23" s="42">
        <v>0</v>
      </c>
      <c r="H23" s="42">
        <v>0</v>
      </c>
      <c r="I23" s="42">
        <v>425</v>
      </c>
      <c r="J23" s="42">
        <v>160</v>
      </c>
      <c r="K23" s="42">
        <f>350+575</f>
        <v>925</v>
      </c>
      <c r="L23" s="42">
        <v>0</v>
      </c>
      <c r="M23" s="42">
        <v>0</v>
      </c>
      <c r="N23" s="42">
        <v>0</v>
      </c>
      <c r="O23" s="42" t="s">
        <v>573</v>
      </c>
    </row>
    <row r="24" spans="1:15" ht="15" customHeight="1" x14ac:dyDescent="0.25">
      <c r="A24" s="41">
        <v>17</v>
      </c>
      <c r="B24" s="41" t="s">
        <v>468</v>
      </c>
      <c r="C24" s="42">
        <f t="shared" si="0"/>
        <v>1775</v>
      </c>
      <c r="D24" s="42">
        <f>475</f>
        <v>475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225</v>
      </c>
      <c r="K24" s="42">
        <v>275</v>
      </c>
      <c r="L24" s="42">
        <v>0</v>
      </c>
      <c r="M24" s="42">
        <f>375+175</f>
        <v>550</v>
      </c>
      <c r="N24" s="42">
        <v>250</v>
      </c>
      <c r="O24" s="42">
        <v>0</v>
      </c>
    </row>
    <row r="25" spans="1:15" ht="15" customHeight="1" x14ac:dyDescent="0.25">
      <c r="A25" s="41">
        <v>18</v>
      </c>
      <c r="B25" s="41" t="s">
        <v>211</v>
      </c>
      <c r="C25" s="42">
        <f t="shared" si="0"/>
        <v>1475</v>
      </c>
      <c r="D25" s="42">
        <f>200</f>
        <v>200</v>
      </c>
      <c r="E25" s="42">
        <v>0</v>
      </c>
      <c r="F25" s="42">
        <v>0</v>
      </c>
      <c r="G25" s="42">
        <f>375</f>
        <v>375</v>
      </c>
      <c r="H25" s="42">
        <v>425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475</v>
      </c>
    </row>
    <row r="26" spans="1:15" ht="15" customHeight="1" x14ac:dyDescent="0.25">
      <c r="A26" s="41">
        <v>19</v>
      </c>
      <c r="B26" s="41" t="s">
        <v>424</v>
      </c>
      <c r="C26" s="42">
        <f t="shared" si="0"/>
        <v>1450</v>
      </c>
      <c r="D26" s="42">
        <f>350+250</f>
        <v>600</v>
      </c>
      <c r="E26" s="42">
        <f>475+375</f>
        <v>850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ht="15" customHeight="1" x14ac:dyDescent="0.25">
      <c r="A27" s="41">
        <v>20</v>
      </c>
      <c r="B27" s="41" t="s">
        <v>448</v>
      </c>
      <c r="C27" s="42">
        <f t="shared" si="0"/>
        <v>1325</v>
      </c>
      <c r="D27" s="42">
        <v>0</v>
      </c>
      <c r="E27" s="42">
        <f>575+275</f>
        <v>850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475</v>
      </c>
      <c r="M27" s="42">
        <v>0</v>
      </c>
      <c r="N27" s="42">
        <v>0</v>
      </c>
      <c r="O27" s="42">
        <v>0</v>
      </c>
    </row>
    <row r="28" spans="1:15" ht="15" customHeight="1" x14ac:dyDescent="0.25">
      <c r="A28" s="41">
        <v>21</v>
      </c>
      <c r="B28" s="41" t="s">
        <v>421</v>
      </c>
      <c r="C28" s="42">
        <f t="shared" si="0"/>
        <v>1195</v>
      </c>
      <c r="D28" s="42">
        <f>250</f>
        <v>250</v>
      </c>
      <c r="E28" s="42">
        <v>0</v>
      </c>
      <c r="F28" s="42">
        <v>375</v>
      </c>
      <c r="G28" s="42">
        <v>0</v>
      </c>
      <c r="H28" s="42">
        <v>0</v>
      </c>
      <c r="I28" s="42">
        <v>145</v>
      </c>
      <c r="J28" s="42">
        <v>0</v>
      </c>
      <c r="K28" s="42">
        <v>0</v>
      </c>
      <c r="L28" s="42">
        <v>425</v>
      </c>
      <c r="M28" s="42">
        <v>0</v>
      </c>
      <c r="N28" s="42">
        <v>0</v>
      </c>
      <c r="O28" s="42">
        <v>0</v>
      </c>
    </row>
    <row r="29" spans="1:15" ht="15" customHeight="1" x14ac:dyDescent="0.25">
      <c r="A29" s="41">
        <v>22</v>
      </c>
      <c r="B29" s="41" t="s">
        <v>524</v>
      </c>
      <c r="C29" s="42">
        <f t="shared" si="0"/>
        <v>1175</v>
      </c>
      <c r="D29" s="42">
        <v>0</v>
      </c>
      <c r="E29" s="42">
        <f>375</f>
        <v>375</v>
      </c>
      <c r="F29" s="42">
        <v>0</v>
      </c>
      <c r="G29" s="42">
        <f>250</f>
        <v>250</v>
      </c>
      <c r="H29" s="42">
        <v>0</v>
      </c>
      <c r="I29" s="42">
        <v>0</v>
      </c>
      <c r="J29" s="42">
        <v>0</v>
      </c>
      <c r="K29" s="42">
        <v>250</v>
      </c>
      <c r="L29" s="42">
        <v>0</v>
      </c>
      <c r="M29" s="42">
        <v>300</v>
      </c>
      <c r="N29" s="42">
        <v>0</v>
      </c>
      <c r="O29" s="42">
        <v>0</v>
      </c>
    </row>
    <row r="30" spans="1:15" ht="15" customHeight="1" x14ac:dyDescent="0.25">
      <c r="A30" s="41">
        <v>23</v>
      </c>
      <c r="B30" s="41" t="s">
        <v>561</v>
      </c>
      <c r="C30" s="42">
        <f t="shared" si="0"/>
        <v>1170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275</v>
      </c>
      <c r="O30" s="42">
        <f>145+325+425</f>
        <v>895</v>
      </c>
    </row>
    <row r="31" spans="1:15" ht="15" customHeight="1" x14ac:dyDescent="0.25">
      <c r="A31" s="41">
        <v>24</v>
      </c>
      <c r="B31" s="41" t="s">
        <v>418</v>
      </c>
      <c r="C31" s="42">
        <f t="shared" si="0"/>
        <v>1090</v>
      </c>
      <c r="D31" s="42">
        <f>115</f>
        <v>115</v>
      </c>
      <c r="E31" s="42">
        <f>225</f>
        <v>225</v>
      </c>
      <c r="F31" s="42">
        <v>0</v>
      </c>
      <c r="G31" s="42">
        <f>325</f>
        <v>325</v>
      </c>
      <c r="H31" s="42">
        <v>250</v>
      </c>
      <c r="I31" s="42">
        <v>0</v>
      </c>
      <c r="J31" s="42">
        <v>0</v>
      </c>
      <c r="K31" s="42">
        <v>175</v>
      </c>
      <c r="L31" s="42">
        <v>0</v>
      </c>
      <c r="M31" s="42">
        <v>0</v>
      </c>
      <c r="N31" s="42">
        <v>0</v>
      </c>
      <c r="O31" s="42">
        <v>0</v>
      </c>
    </row>
    <row r="32" spans="1:15" ht="15" customHeight="1" x14ac:dyDescent="0.25">
      <c r="A32" s="41">
        <v>25</v>
      </c>
      <c r="B32" s="41" t="s">
        <v>394</v>
      </c>
      <c r="C32" s="42">
        <f t="shared" si="0"/>
        <v>1070</v>
      </c>
      <c r="D32" s="42">
        <f>145+575</f>
        <v>720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350</v>
      </c>
    </row>
    <row r="33" spans="1:15" ht="15" customHeight="1" x14ac:dyDescent="0.25">
      <c r="A33" s="41">
        <v>26</v>
      </c>
      <c r="B33" s="41" t="s">
        <v>417</v>
      </c>
      <c r="C33" s="42">
        <f t="shared" si="0"/>
        <v>1000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575</v>
      </c>
      <c r="M33" s="42">
        <v>0</v>
      </c>
      <c r="N33" s="42">
        <v>0</v>
      </c>
      <c r="O33" s="42">
        <v>425</v>
      </c>
    </row>
    <row r="34" spans="1:15" ht="15" customHeight="1" x14ac:dyDescent="0.25">
      <c r="A34" s="41">
        <v>26</v>
      </c>
      <c r="B34" s="41" t="s">
        <v>290</v>
      </c>
      <c r="C34" s="42">
        <f t="shared" si="0"/>
        <v>1000</v>
      </c>
      <c r="D34" s="42">
        <v>300</v>
      </c>
      <c r="E34" s="42">
        <f>350</f>
        <v>350</v>
      </c>
      <c r="F34" s="42">
        <v>0</v>
      </c>
      <c r="G34" s="42">
        <v>0</v>
      </c>
      <c r="H34" s="42">
        <v>350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</row>
    <row r="35" spans="1:15" ht="15" customHeight="1" x14ac:dyDescent="0.25">
      <c r="A35" s="41">
        <v>27</v>
      </c>
      <c r="B35" s="41" t="s">
        <v>292</v>
      </c>
      <c r="C35" s="42">
        <f t="shared" si="0"/>
        <v>920</v>
      </c>
      <c r="D35" s="42">
        <v>475</v>
      </c>
      <c r="E35" s="42">
        <v>300</v>
      </c>
      <c r="F35" s="42">
        <v>0</v>
      </c>
      <c r="G35" s="42">
        <v>0</v>
      </c>
      <c r="H35" s="42">
        <v>145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</row>
    <row r="36" spans="1:15" ht="15" customHeight="1" x14ac:dyDescent="0.25">
      <c r="A36" s="41">
        <v>28</v>
      </c>
      <c r="B36" s="41" t="s">
        <v>563</v>
      </c>
      <c r="C36" s="42">
        <f t="shared" si="0"/>
        <v>885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200</v>
      </c>
      <c r="O36" s="42">
        <f>160+200+325</f>
        <v>685</v>
      </c>
    </row>
    <row r="37" spans="1:15" ht="15" customHeight="1" x14ac:dyDescent="0.25">
      <c r="A37" s="41">
        <v>29</v>
      </c>
      <c r="B37" s="41" t="s">
        <v>289</v>
      </c>
      <c r="C37" s="42">
        <f t="shared" si="0"/>
        <v>775</v>
      </c>
      <c r="D37" s="42">
        <v>350</v>
      </c>
      <c r="E37" s="42">
        <f>225+200</f>
        <v>425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</row>
    <row r="38" spans="1:15" ht="15" customHeight="1" x14ac:dyDescent="0.25">
      <c r="A38" s="41">
        <v>30</v>
      </c>
      <c r="B38" s="41" t="s">
        <v>413</v>
      </c>
      <c r="C38" s="42">
        <f t="shared" si="0"/>
        <v>750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375</v>
      </c>
      <c r="J38" s="42">
        <v>0</v>
      </c>
      <c r="K38" s="42">
        <v>375</v>
      </c>
      <c r="L38" s="42">
        <v>0</v>
      </c>
      <c r="M38" s="42">
        <v>0</v>
      </c>
      <c r="N38" s="42">
        <v>0</v>
      </c>
      <c r="O38" s="42">
        <v>0</v>
      </c>
    </row>
    <row r="39" spans="1:15" ht="15" customHeight="1" x14ac:dyDescent="0.25">
      <c r="A39" s="41">
        <v>31</v>
      </c>
      <c r="B39" s="41" t="s">
        <v>497</v>
      </c>
      <c r="C39" s="42">
        <f t="shared" si="0"/>
        <v>700</v>
      </c>
      <c r="D39" s="42">
        <v>0</v>
      </c>
      <c r="E39" s="42">
        <v>0</v>
      </c>
      <c r="F39" s="42">
        <f>250+250</f>
        <v>500</v>
      </c>
      <c r="G39" s="42">
        <f>200</f>
        <v>200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</row>
    <row r="40" spans="1:15" ht="15" customHeight="1" x14ac:dyDescent="0.25">
      <c r="A40" s="41">
        <v>32</v>
      </c>
      <c r="B40" s="41" t="s">
        <v>382</v>
      </c>
      <c r="C40" s="42">
        <f t="shared" ref="C40:C71" si="1">SUM(D40:O40)</f>
        <v>625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f>250+375</f>
        <v>625</v>
      </c>
    </row>
    <row r="41" spans="1:15" ht="15" customHeight="1" x14ac:dyDescent="0.25">
      <c r="A41" s="44">
        <v>33</v>
      </c>
      <c r="B41" s="44" t="s">
        <v>551</v>
      </c>
      <c r="C41" s="45">
        <f t="shared" si="1"/>
        <v>590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  <c r="J41" s="45">
        <v>225</v>
      </c>
      <c r="K41" s="45">
        <v>0</v>
      </c>
      <c r="L41" s="45">
        <v>0</v>
      </c>
      <c r="M41" s="45">
        <v>250</v>
      </c>
      <c r="N41" s="45">
        <v>0</v>
      </c>
      <c r="O41" s="45">
        <v>115</v>
      </c>
    </row>
    <row r="42" spans="1:15" ht="15" customHeight="1" x14ac:dyDescent="0.25">
      <c r="A42" s="44">
        <v>34</v>
      </c>
      <c r="B42" s="44" t="s">
        <v>555</v>
      </c>
      <c r="C42" s="45">
        <f t="shared" si="1"/>
        <v>575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275</v>
      </c>
      <c r="L42" s="45">
        <v>300</v>
      </c>
      <c r="M42" s="45">
        <v>0</v>
      </c>
      <c r="N42" s="45">
        <v>0</v>
      </c>
      <c r="O42" s="45">
        <v>0</v>
      </c>
    </row>
    <row r="43" spans="1:15" ht="15" customHeight="1" x14ac:dyDescent="0.25">
      <c r="A43" s="44">
        <v>35</v>
      </c>
      <c r="B43" s="44" t="s">
        <v>389</v>
      </c>
      <c r="C43" s="45">
        <f t="shared" si="1"/>
        <v>550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325</v>
      </c>
      <c r="J43" s="45">
        <v>0</v>
      </c>
      <c r="K43" s="45">
        <v>0</v>
      </c>
      <c r="L43" s="45">
        <v>0</v>
      </c>
      <c r="M43" s="45">
        <v>225</v>
      </c>
      <c r="N43" s="45">
        <v>0</v>
      </c>
      <c r="O43" s="45">
        <v>0</v>
      </c>
    </row>
    <row r="44" spans="1:15" ht="15" customHeight="1" x14ac:dyDescent="0.25">
      <c r="A44" s="44">
        <v>36</v>
      </c>
      <c r="B44" s="44" t="s">
        <v>268</v>
      </c>
      <c r="C44" s="45">
        <f t="shared" si="1"/>
        <v>495</v>
      </c>
      <c r="D44" s="45">
        <v>0</v>
      </c>
      <c r="E44" s="45">
        <f>145</f>
        <v>145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350</v>
      </c>
      <c r="L44" s="45">
        <v>0</v>
      </c>
      <c r="M44" s="45">
        <v>0</v>
      </c>
      <c r="N44" s="45">
        <v>0</v>
      </c>
      <c r="O44" s="45">
        <v>0</v>
      </c>
    </row>
    <row r="45" spans="1:15" ht="15" customHeight="1" x14ac:dyDescent="0.25">
      <c r="A45" s="44">
        <v>37</v>
      </c>
      <c r="B45" s="44" t="s">
        <v>560</v>
      </c>
      <c r="C45" s="45">
        <f t="shared" si="1"/>
        <v>475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475</v>
      </c>
      <c r="N45" s="45">
        <v>0</v>
      </c>
      <c r="O45" s="45">
        <v>0</v>
      </c>
    </row>
    <row r="46" spans="1:15" ht="15" customHeight="1" x14ac:dyDescent="0.25">
      <c r="A46" s="44">
        <v>37</v>
      </c>
      <c r="B46" s="44" t="s">
        <v>542</v>
      </c>
      <c r="C46" s="45">
        <f t="shared" si="1"/>
        <v>475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175</v>
      </c>
      <c r="J46" s="45">
        <v>0</v>
      </c>
      <c r="K46" s="45">
        <v>0</v>
      </c>
      <c r="L46" s="45">
        <v>0</v>
      </c>
      <c r="M46" s="45">
        <v>300</v>
      </c>
      <c r="N46" s="45">
        <v>0</v>
      </c>
      <c r="O46" s="45">
        <v>0</v>
      </c>
    </row>
    <row r="47" spans="1:15" ht="15" customHeight="1" x14ac:dyDescent="0.25">
      <c r="A47" s="44">
        <v>37</v>
      </c>
      <c r="B47" s="44" t="s">
        <v>472</v>
      </c>
      <c r="C47" s="45">
        <f t="shared" si="1"/>
        <v>475</v>
      </c>
      <c r="D47" s="45">
        <v>175</v>
      </c>
      <c r="E47" s="45">
        <v>0</v>
      </c>
      <c r="F47" s="45">
        <v>300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v>0</v>
      </c>
    </row>
    <row r="48" spans="1:15" ht="15" customHeight="1" x14ac:dyDescent="0.25">
      <c r="A48" s="44">
        <v>38</v>
      </c>
      <c r="B48" s="44" t="s">
        <v>430</v>
      </c>
      <c r="C48" s="45">
        <f t="shared" si="1"/>
        <v>470</v>
      </c>
      <c r="D48" s="45">
        <v>0</v>
      </c>
      <c r="E48" s="45">
        <v>0</v>
      </c>
      <c r="F48" s="45">
        <v>0</v>
      </c>
      <c r="G48" s="45">
        <f>145+325</f>
        <v>470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</row>
    <row r="49" spans="1:15" ht="15" customHeight="1" x14ac:dyDescent="0.25">
      <c r="A49" s="44">
        <v>39</v>
      </c>
      <c r="B49" s="44" t="s">
        <v>261</v>
      </c>
      <c r="C49" s="45">
        <f t="shared" si="1"/>
        <v>455</v>
      </c>
      <c r="D49" s="45">
        <v>0</v>
      </c>
      <c r="E49" s="45">
        <v>0</v>
      </c>
      <c r="F49" s="45">
        <v>0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f>325+130</f>
        <v>455</v>
      </c>
    </row>
    <row r="50" spans="1:15" ht="15" customHeight="1" x14ac:dyDescent="0.25">
      <c r="A50" s="44">
        <v>40</v>
      </c>
      <c r="B50" s="44" t="s">
        <v>526</v>
      </c>
      <c r="C50" s="45">
        <f t="shared" si="1"/>
        <v>435</v>
      </c>
      <c r="D50" s="45">
        <v>0</v>
      </c>
      <c r="E50" s="45">
        <f>160</f>
        <v>160</v>
      </c>
      <c r="F50" s="45">
        <f>275</f>
        <v>275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5">
        <v>0</v>
      </c>
      <c r="O50" s="45">
        <v>0</v>
      </c>
    </row>
    <row r="51" spans="1:15" ht="15" customHeight="1" x14ac:dyDescent="0.25">
      <c r="A51" s="44">
        <v>41</v>
      </c>
      <c r="B51" s="44" t="s">
        <v>361</v>
      </c>
      <c r="C51" s="45">
        <f t="shared" si="1"/>
        <v>425</v>
      </c>
      <c r="D51" s="45">
        <v>0</v>
      </c>
      <c r="E51" s="45">
        <v>425</v>
      </c>
      <c r="F51" s="45">
        <v>0</v>
      </c>
      <c r="G51" s="45">
        <v>0</v>
      </c>
      <c r="H51" s="45">
        <v>0</v>
      </c>
      <c r="I51" s="45">
        <v>0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</row>
    <row r="52" spans="1:15" ht="15" customHeight="1" x14ac:dyDescent="0.25">
      <c r="A52" s="44">
        <v>41</v>
      </c>
      <c r="B52" s="44" t="s">
        <v>565</v>
      </c>
      <c r="C52" s="45">
        <f t="shared" si="1"/>
        <v>425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425</v>
      </c>
    </row>
    <row r="53" spans="1:15" ht="15" customHeight="1" x14ac:dyDescent="0.25">
      <c r="A53" s="44">
        <v>41</v>
      </c>
      <c r="B53" s="44" t="s">
        <v>337</v>
      </c>
      <c r="C53" s="45">
        <f t="shared" si="1"/>
        <v>425</v>
      </c>
      <c r="D53" s="45">
        <v>0</v>
      </c>
      <c r="E53" s="45">
        <f>425</f>
        <v>425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</row>
    <row r="54" spans="1:15" ht="15" customHeight="1" x14ac:dyDescent="0.25">
      <c r="A54" s="44">
        <v>42</v>
      </c>
      <c r="B54" s="44" t="s">
        <v>471</v>
      </c>
      <c r="C54" s="45">
        <f t="shared" si="1"/>
        <v>410</v>
      </c>
      <c r="D54" s="45">
        <v>0</v>
      </c>
      <c r="E54" s="45">
        <f>250</f>
        <v>250</v>
      </c>
      <c r="F54" s="45">
        <v>0</v>
      </c>
      <c r="G54" s="45">
        <v>0</v>
      </c>
      <c r="H54" s="45">
        <v>0</v>
      </c>
      <c r="I54" s="45">
        <v>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160</v>
      </c>
    </row>
    <row r="55" spans="1:15" ht="15" customHeight="1" x14ac:dyDescent="0.25">
      <c r="A55" s="46">
        <v>43</v>
      </c>
      <c r="B55" s="46" t="s">
        <v>434</v>
      </c>
      <c r="C55" s="47">
        <f t="shared" si="1"/>
        <v>400</v>
      </c>
      <c r="D55" s="47">
        <v>0</v>
      </c>
      <c r="E55" s="47">
        <v>0</v>
      </c>
      <c r="F55" s="47">
        <v>0</v>
      </c>
      <c r="G55" s="47">
        <v>0</v>
      </c>
      <c r="H55" s="47">
        <f>225</f>
        <v>225</v>
      </c>
      <c r="I55" s="47">
        <v>0</v>
      </c>
      <c r="J55" s="47">
        <v>175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</row>
    <row r="56" spans="1:15" ht="15" customHeight="1" x14ac:dyDescent="0.25">
      <c r="A56" s="46">
        <v>44</v>
      </c>
      <c r="B56" s="46" t="s">
        <v>537</v>
      </c>
      <c r="C56" s="47">
        <f t="shared" si="1"/>
        <v>375</v>
      </c>
      <c r="D56" s="47">
        <v>0</v>
      </c>
      <c r="E56" s="47">
        <v>0</v>
      </c>
      <c r="F56" s="47">
        <v>0</v>
      </c>
      <c r="G56" s="47">
        <v>0</v>
      </c>
      <c r="H56" s="47">
        <f>375</f>
        <v>375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</row>
    <row r="57" spans="1:15" ht="15" customHeight="1" x14ac:dyDescent="0.25">
      <c r="A57" s="46">
        <v>44</v>
      </c>
      <c r="B57" s="46" t="s">
        <v>513</v>
      </c>
      <c r="C57" s="47">
        <f t="shared" si="1"/>
        <v>375</v>
      </c>
      <c r="D57" s="47">
        <v>375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1:15" ht="15" customHeight="1" x14ac:dyDescent="0.25">
      <c r="A58" s="46">
        <v>44</v>
      </c>
      <c r="B58" s="46" t="s">
        <v>556</v>
      </c>
      <c r="C58" s="47">
        <f t="shared" si="1"/>
        <v>375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375</v>
      </c>
      <c r="M58" s="47">
        <v>0</v>
      </c>
      <c r="N58" s="47">
        <v>0</v>
      </c>
      <c r="O58" s="47">
        <v>0</v>
      </c>
    </row>
    <row r="59" spans="1:15" ht="15" customHeight="1" x14ac:dyDescent="0.25">
      <c r="A59" s="46">
        <v>45</v>
      </c>
      <c r="B59" s="46" t="s">
        <v>566</v>
      </c>
      <c r="C59" s="47">
        <f t="shared" si="1"/>
        <v>350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350</v>
      </c>
    </row>
    <row r="60" spans="1:15" ht="15" customHeight="1" x14ac:dyDescent="0.25">
      <c r="A60" s="46">
        <v>45</v>
      </c>
      <c r="B60" s="46" t="s">
        <v>558</v>
      </c>
      <c r="C60" s="47">
        <f t="shared" si="1"/>
        <v>350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350</v>
      </c>
      <c r="M60" s="47">
        <v>0</v>
      </c>
      <c r="N60" s="47">
        <v>0</v>
      </c>
      <c r="O60" s="47">
        <v>0</v>
      </c>
    </row>
    <row r="61" spans="1:15" ht="15" customHeight="1" x14ac:dyDescent="0.25">
      <c r="A61" s="46">
        <v>45</v>
      </c>
      <c r="B61" s="46" t="s">
        <v>559</v>
      </c>
      <c r="C61" s="47">
        <f t="shared" si="1"/>
        <v>350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350</v>
      </c>
      <c r="M61" s="47">
        <v>0</v>
      </c>
      <c r="N61" s="47">
        <v>0</v>
      </c>
      <c r="O61" s="47">
        <v>0</v>
      </c>
    </row>
    <row r="62" spans="1:15" ht="15" customHeight="1" x14ac:dyDescent="0.25">
      <c r="A62" s="46">
        <v>46</v>
      </c>
      <c r="B62" s="46" t="s">
        <v>557</v>
      </c>
      <c r="C62" s="47">
        <f t="shared" si="1"/>
        <v>325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325</v>
      </c>
      <c r="M62" s="47">
        <v>0</v>
      </c>
      <c r="N62" s="47">
        <v>0</v>
      </c>
      <c r="O62" s="47">
        <v>0</v>
      </c>
    </row>
    <row r="63" spans="1:15" ht="15" customHeight="1" x14ac:dyDescent="0.25">
      <c r="A63" s="46">
        <v>46</v>
      </c>
      <c r="B63" s="46" t="s">
        <v>553</v>
      </c>
      <c r="C63" s="47">
        <f t="shared" si="1"/>
        <v>325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325</v>
      </c>
      <c r="L63" s="47">
        <v>0</v>
      </c>
      <c r="M63" s="47">
        <v>0</v>
      </c>
      <c r="N63" s="47">
        <v>0</v>
      </c>
      <c r="O63" s="47">
        <v>0</v>
      </c>
    </row>
    <row r="64" spans="1:15" ht="15" customHeight="1" x14ac:dyDescent="0.25">
      <c r="A64" s="46">
        <v>47</v>
      </c>
      <c r="B64" s="46" t="s">
        <v>465</v>
      </c>
      <c r="C64" s="47">
        <f t="shared" si="1"/>
        <v>320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f>175+145</f>
        <v>320</v>
      </c>
    </row>
    <row r="65" spans="1:15" ht="15" customHeight="1" x14ac:dyDescent="0.25">
      <c r="A65" s="46">
        <v>48</v>
      </c>
      <c r="B65" s="46" t="s">
        <v>570</v>
      </c>
      <c r="C65" s="47">
        <f t="shared" si="1"/>
        <v>300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300</v>
      </c>
    </row>
    <row r="66" spans="1:15" ht="15" customHeight="1" x14ac:dyDescent="0.25">
      <c r="A66" s="46">
        <v>48</v>
      </c>
      <c r="B66" s="46" t="s">
        <v>533</v>
      </c>
      <c r="C66" s="47">
        <f t="shared" si="1"/>
        <v>300</v>
      </c>
      <c r="D66" s="47">
        <v>0</v>
      </c>
      <c r="E66" s="47">
        <v>0</v>
      </c>
      <c r="F66" s="47">
        <v>0</v>
      </c>
      <c r="G66" s="47">
        <f>300</f>
        <v>300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</row>
    <row r="67" spans="1:15" ht="15" customHeight="1" x14ac:dyDescent="0.25">
      <c r="A67" s="46">
        <v>48</v>
      </c>
      <c r="B67" s="46" t="s">
        <v>532</v>
      </c>
      <c r="C67" s="47">
        <f t="shared" si="1"/>
        <v>300</v>
      </c>
      <c r="D67" s="47">
        <v>0</v>
      </c>
      <c r="E67" s="47">
        <v>0</v>
      </c>
      <c r="F67" s="47">
        <f>300</f>
        <v>300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ht="15" customHeight="1" x14ac:dyDescent="0.25">
      <c r="A68" s="46">
        <v>48</v>
      </c>
      <c r="B68" s="46" t="s">
        <v>564</v>
      </c>
      <c r="C68" s="47">
        <f t="shared" si="1"/>
        <v>300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300</v>
      </c>
    </row>
    <row r="69" spans="1:15" ht="15" customHeight="1" x14ac:dyDescent="0.25">
      <c r="A69" s="46">
        <v>49</v>
      </c>
      <c r="B69" s="46" t="s">
        <v>567</v>
      </c>
      <c r="C69" s="47">
        <f t="shared" si="1"/>
        <v>275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275</v>
      </c>
    </row>
    <row r="70" spans="1:15" ht="15" customHeight="1" x14ac:dyDescent="0.25">
      <c r="A70" s="46">
        <v>50</v>
      </c>
      <c r="B70" s="46" t="s">
        <v>538</v>
      </c>
      <c r="C70" s="47">
        <f t="shared" si="1"/>
        <v>250</v>
      </c>
      <c r="D70" s="47">
        <v>0</v>
      </c>
      <c r="E70" s="47">
        <v>0</v>
      </c>
      <c r="F70" s="47">
        <v>0</v>
      </c>
      <c r="G70" s="47">
        <v>0</v>
      </c>
      <c r="H70" s="47">
        <f>250</f>
        <v>250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</row>
    <row r="71" spans="1:15" ht="15" customHeight="1" x14ac:dyDescent="0.25">
      <c r="A71" s="46">
        <v>50</v>
      </c>
      <c r="B71" s="46" t="s">
        <v>528</v>
      </c>
      <c r="C71" s="47">
        <f t="shared" si="1"/>
        <v>250</v>
      </c>
      <c r="D71" s="47">
        <v>0</v>
      </c>
      <c r="E71" s="47">
        <f>250</f>
        <v>250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1:15" ht="15" customHeight="1" x14ac:dyDescent="0.25">
      <c r="A72" s="46">
        <v>50</v>
      </c>
      <c r="B72" s="46" t="s">
        <v>535</v>
      </c>
      <c r="C72" s="47">
        <f t="shared" ref="C72:C103" si="2">SUM(D72:O72)</f>
        <v>250</v>
      </c>
      <c r="D72" s="47">
        <v>0</v>
      </c>
      <c r="E72" s="47">
        <v>0</v>
      </c>
      <c r="F72" s="47">
        <v>0</v>
      </c>
      <c r="G72" s="47">
        <f>250</f>
        <v>250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1:15" ht="15" customHeight="1" x14ac:dyDescent="0.25">
      <c r="A73" s="46">
        <v>50</v>
      </c>
      <c r="B73" s="46" t="s">
        <v>548</v>
      </c>
      <c r="C73" s="47">
        <f t="shared" si="2"/>
        <v>250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250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</row>
    <row r="74" spans="1:15" ht="15" customHeight="1" x14ac:dyDescent="0.25">
      <c r="A74" s="46">
        <v>50</v>
      </c>
      <c r="B74" s="46" t="s">
        <v>550</v>
      </c>
      <c r="C74" s="47">
        <f t="shared" si="2"/>
        <v>250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250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</row>
    <row r="75" spans="1:15" ht="15" customHeight="1" x14ac:dyDescent="0.25">
      <c r="A75" s="46">
        <v>51</v>
      </c>
      <c r="B75" s="46" t="s">
        <v>545</v>
      </c>
      <c r="C75" s="47">
        <f t="shared" si="2"/>
        <v>225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225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</row>
    <row r="76" spans="1:15" ht="15" customHeight="1" x14ac:dyDescent="0.25">
      <c r="A76" s="46">
        <v>51</v>
      </c>
      <c r="B76" s="46" t="s">
        <v>514</v>
      </c>
      <c r="C76" s="47">
        <f t="shared" si="2"/>
        <v>225</v>
      </c>
      <c r="D76" s="47">
        <v>225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</row>
    <row r="77" spans="1:15" ht="15" customHeight="1" x14ac:dyDescent="0.25">
      <c r="A77" s="46">
        <v>51</v>
      </c>
      <c r="B77" s="46" t="s">
        <v>568</v>
      </c>
      <c r="C77" s="47">
        <f t="shared" si="2"/>
        <v>225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225</v>
      </c>
    </row>
    <row r="78" spans="1:15" ht="15" customHeight="1" x14ac:dyDescent="0.25">
      <c r="A78" s="46">
        <v>51</v>
      </c>
      <c r="B78" s="46" t="s">
        <v>536</v>
      </c>
      <c r="C78" s="47">
        <f t="shared" si="2"/>
        <v>225</v>
      </c>
      <c r="D78" s="47">
        <v>0</v>
      </c>
      <c r="E78" s="47">
        <v>0</v>
      </c>
      <c r="F78" s="47">
        <v>0</v>
      </c>
      <c r="G78" s="47">
        <v>225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</row>
    <row r="79" spans="1:15" ht="15" customHeight="1" x14ac:dyDescent="0.25">
      <c r="A79" s="46">
        <v>51</v>
      </c>
      <c r="B79" s="46" t="s">
        <v>554</v>
      </c>
      <c r="C79" s="47">
        <f t="shared" si="2"/>
        <v>225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225</v>
      </c>
      <c r="L79" s="47">
        <v>0</v>
      </c>
      <c r="M79" s="47">
        <v>0</v>
      </c>
      <c r="N79" s="47">
        <v>0</v>
      </c>
      <c r="O79" s="47">
        <v>0</v>
      </c>
    </row>
    <row r="80" spans="1:15" ht="15" customHeight="1" x14ac:dyDescent="0.25">
      <c r="A80" s="46">
        <v>51</v>
      </c>
      <c r="B80" s="46" t="s">
        <v>562</v>
      </c>
      <c r="C80" s="47">
        <f t="shared" si="2"/>
        <v>225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225</v>
      </c>
      <c r="O80" s="47">
        <v>0</v>
      </c>
    </row>
    <row r="81" spans="1:15" ht="15" customHeight="1" x14ac:dyDescent="0.25">
      <c r="A81" s="46">
        <v>51</v>
      </c>
      <c r="B81" s="46" t="s">
        <v>539</v>
      </c>
      <c r="C81" s="47">
        <f t="shared" si="2"/>
        <v>225</v>
      </c>
      <c r="D81" s="47">
        <v>0</v>
      </c>
      <c r="E81" s="47">
        <v>0</v>
      </c>
      <c r="F81" s="47">
        <v>0</v>
      </c>
      <c r="G81" s="47">
        <v>0</v>
      </c>
      <c r="H81" s="47">
        <v>225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</row>
    <row r="82" spans="1:15" ht="15" customHeight="1" x14ac:dyDescent="0.25">
      <c r="A82" s="46">
        <v>52</v>
      </c>
      <c r="B82" s="46" t="s">
        <v>552</v>
      </c>
      <c r="C82" s="47">
        <f t="shared" si="2"/>
        <v>200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200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</row>
    <row r="83" spans="1:15" ht="15" customHeight="1" x14ac:dyDescent="0.25">
      <c r="A83" s="46">
        <v>52</v>
      </c>
      <c r="B83" s="46" t="s">
        <v>546</v>
      </c>
      <c r="C83" s="47">
        <f t="shared" si="2"/>
        <v>200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200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</row>
    <row r="84" spans="1:15" ht="15" customHeight="1" x14ac:dyDescent="0.25">
      <c r="A84" s="46">
        <v>52</v>
      </c>
      <c r="B84" s="46" t="s">
        <v>540</v>
      </c>
      <c r="C84" s="47">
        <f t="shared" si="2"/>
        <v>200</v>
      </c>
      <c r="D84" s="47">
        <v>0</v>
      </c>
      <c r="E84" s="47">
        <v>0</v>
      </c>
      <c r="F84" s="47">
        <v>0</v>
      </c>
      <c r="G84" s="47">
        <v>0</v>
      </c>
      <c r="H84" s="47">
        <v>200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</row>
    <row r="85" spans="1:15" ht="15" customHeight="1" x14ac:dyDescent="0.25">
      <c r="A85" s="46">
        <v>52</v>
      </c>
      <c r="B85" s="46" t="s">
        <v>353</v>
      </c>
      <c r="C85" s="47">
        <f t="shared" si="2"/>
        <v>200</v>
      </c>
      <c r="D85" s="47">
        <v>0</v>
      </c>
      <c r="E85" s="47">
        <v>200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</row>
    <row r="86" spans="1:15" ht="15" customHeight="1" x14ac:dyDescent="0.25">
      <c r="A86" s="46">
        <v>53</v>
      </c>
      <c r="B86" s="46" t="s">
        <v>569</v>
      </c>
      <c r="C86" s="47">
        <f t="shared" si="2"/>
        <v>175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175</v>
      </c>
    </row>
    <row r="87" spans="1:15" ht="15" customHeight="1" x14ac:dyDescent="0.25">
      <c r="A87" s="46">
        <v>53</v>
      </c>
      <c r="B87" s="46" t="s">
        <v>549</v>
      </c>
      <c r="C87" s="47">
        <f t="shared" si="2"/>
        <v>175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175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</row>
    <row r="88" spans="1:15" ht="15" customHeight="1" x14ac:dyDescent="0.25">
      <c r="A88" s="46">
        <v>53</v>
      </c>
      <c r="B88" s="46" t="s">
        <v>507</v>
      </c>
      <c r="C88" s="47">
        <f t="shared" si="2"/>
        <v>175</v>
      </c>
      <c r="D88" s="47">
        <v>0</v>
      </c>
      <c r="E88" s="47">
        <v>0</v>
      </c>
      <c r="F88" s="47">
        <f>175</f>
        <v>175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</row>
    <row r="89" spans="1:15" ht="15" customHeight="1" x14ac:dyDescent="0.25">
      <c r="A89" s="46">
        <v>53</v>
      </c>
      <c r="B89" s="46" t="s">
        <v>363</v>
      </c>
      <c r="C89" s="47">
        <f t="shared" si="2"/>
        <v>175</v>
      </c>
      <c r="D89" s="47">
        <f>175</f>
        <v>175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</row>
    <row r="90" spans="1:15" ht="15" customHeight="1" x14ac:dyDescent="0.25">
      <c r="A90" s="46">
        <v>53</v>
      </c>
      <c r="B90" s="46" t="s">
        <v>371</v>
      </c>
      <c r="C90" s="47">
        <f t="shared" si="2"/>
        <v>175</v>
      </c>
      <c r="D90" s="47">
        <v>0</v>
      </c>
      <c r="E90" s="47">
        <v>0</v>
      </c>
      <c r="F90" s="47">
        <v>175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</row>
    <row r="91" spans="1:15" ht="15" customHeight="1" x14ac:dyDescent="0.25">
      <c r="A91" s="46">
        <v>54</v>
      </c>
      <c r="B91" s="46" t="s">
        <v>543</v>
      </c>
      <c r="C91" s="47">
        <f t="shared" si="2"/>
        <v>160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160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</row>
    <row r="92" spans="1:15" ht="15" customHeight="1" x14ac:dyDescent="0.25">
      <c r="A92" s="46">
        <v>54</v>
      </c>
      <c r="B92" s="46" t="s">
        <v>541</v>
      </c>
      <c r="C92" s="47">
        <f t="shared" si="2"/>
        <v>160</v>
      </c>
      <c r="D92" s="47">
        <v>0</v>
      </c>
      <c r="E92" s="47">
        <v>0</v>
      </c>
      <c r="F92" s="47">
        <v>0</v>
      </c>
      <c r="G92" s="47">
        <v>0</v>
      </c>
      <c r="H92" s="47">
        <v>160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</row>
    <row r="93" spans="1:15" ht="15" customHeight="1" x14ac:dyDescent="0.25">
      <c r="A93" s="46">
        <v>54</v>
      </c>
      <c r="B93" s="46" t="s">
        <v>473</v>
      </c>
      <c r="C93" s="47">
        <f t="shared" si="2"/>
        <v>160</v>
      </c>
      <c r="D93" s="47">
        <v>0</v>
      </c>
      <c r="E93" s="47">
        <v>0</v>
      </c>
      <c r="F93" s="47">
        <v>160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</row>
    <row r="94" spans="1:15" ht="15" customHeight="1" x14ac:dyDescent="0.25">
      <c r="A94" s="46">
        <v>54</v>
      </c>
      <c r="B94" s="46" t="s">
        <v>530</v>
      </c>
      <c r="C94" s="47">
        <f t="shared" si="2"/>
        <v>160</v>
      </c>
      <c r="D94" s="47">
        <v>0</v>
      </c>
      <c r="E94" s="47">
        <f>160</f>
        <v>160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</row>
    <row r="95" spans="1:15" ht="15" customHeight="1" x14ac:dyDescent="0.25">
      <c r="A95" s="46">
        <v>55</v>
      </c>
      <c r="B95" s="46" t="s">
        <v>547</v>
      </c>
      <c r="C95" s="47">
        <f t="shared" si="2"/>
        <v>160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160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</row>
    <row r="96" spans="1:15" ht="15" customHeight="1" x14ac:dyDescent="0.25">
      <c r="A96" s="46">
        <v>55</v>
      </c>
      <c r="B96" s="46" t="s">
        <v>527</v>
      </c>
      <c r="C96" s="47">
        <f t="shared" si="2"/>
        <v>145</v>
      </c>
      <c r="D96" s="47">
        <v>0</v>
      </c>
      <c r="E96" s="47">
        <f>145</f>
        <v>145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</v>
      </c>
      <c r="N96" s="47">
        <v>0</v>
      </c>
      <c r="O96" s="47">
        <v>0</v>
      </c>
    </row>
    <row r="97" spans="1:15" ht="15" customHeight="1" x14ac:dyDescent="0.25">
      <c r="A97" s="46">
        <v>55</v>
      </c>
      <c r="B97" s="46" t="s">
        <v>544</v>
      </c>
      <c r="C97" s="47">
        <f t="shared" si="2"/>
        <v>145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145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</row>
    <row r="98" spans="1:15" ht="15" customHeight="1" x14ac:dyDescent="0.25">
      <c r="A98" s="46">
        <v>56</v>
      </c>
      <c r="B98" s="46" t="s">
        <v>531</v>
      </c>
      <c r="C98" s="47">
        <f t="shared" si="2"/>
        <v>130</v>
      </c>
      <c r="D98" s="47">
        <v>0</v>
      </c>
      <c r="E98" s="47">
        <f>130</f>
        <v>130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</row>
    <row r="99" spans="1:15" ht="15" customHeight="1" x14ac:dyDescent="0.25">
      <c r="A99" s="46">
        <v>56</v>
      </c>
      <c r="B99" s="46" t="s">
        <v>534</v>
      </c>
      <c r="C99" s="47">
        <f t="shared" si="2"/>
        <v>130</v>
      </c>
      <c r="D99" s="47">
        <v>0</v>
      </c>
      <c r="E99" s="47">
        <v>0</v>
      </c>
      <c r="F99" s="47">
        <v>0</v>
      </c>
      <c r="G99" s="47">
        <f>130</f>
        <v>130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</row>
    <row r="100" spans="1:15" ht="15" x14ac:dyDescent="0.2">
      <c r="F100" s="6"/>
      <c r="G100" s="6"/>
    </row>
    <row r="101" spans="1:15" ht="18.75" customHeight="1" x14ac:dyDescent="0.25">
      <c r="A101" s="17" t="s">
        <v>3</v>
      </c>
      <c r="B101" s="7"/>
      <c r="C101" s="7"/>
      <c r="D101" s="7"/>
      <c r="E101" s="3"/>
      <c r="F101" s="3"/>
      <c r="G101" s="3"/>
    </row>
    <row r="102" spans="1:15" ht="18.75" customHeight="1" x14ac:dyDescent="0.25">
      <c r="A102" s="18" t="s">
        <v>4</v>
      </c>
      <c r="B102" s="8"/>
      <c r="C102" s="8"/>
      <c r="D102" s="8"/>
      <c r="E102" s="4"/>
      <c r="F102" s="4"/>
      <c r="G102" s="4"/>
    </row>
    <row r="103" spans="1:15" ht="18.75" customHeight="1" x14ac:dyDescent="0.25">
      <c r="A103" s="19" t="s">
        <v>5</v>
      </c>
      <c r="B103" s="9"/>
      <c r="C103" s="9"/>
      <c r="D103" s="9"/>
      <c r="E103" s="5"/>
      <c r="F103" s="5"/>
      <c r="G103" s="5"/>
    </row>
    <row r="105" spans="1:15" ht="21" customHeight="1" x14ac:dyDescent="0.2"/>
    <row r="129" ht="18.75" customHeight="1" x14ac:dyDescent="0.2"/>
    <row r="130" ht="18.75" customHeight="1" x14ac:dyDescent="0.2"/>
  </sheetData>
  <sortState ref="A8:O99">
    <sortCondition descending="1" ref="C8:C99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140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51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9" ht="45" customHeight="1" x14ac:dyDescent="0.5">
      <c r="A2" s="70" t="s">
        <v>100</v>
      </c>
      <c r="B2" s="70"/>
      <c r="C2" s="70"/>
      <c r="D2" s="70"/>
      <c r="E2" s="70"/>
      <c r="F2" s="70"/>
      <c r="G2" s="70"/>
      <c r="H2" s="70"/>
      <c r="I2" s="70"/>
    </row>
    <row r="3" spans="1:9" ht="33" customHeight="1" x14ac:dyDescent="0.4">
      <c r="A3" s="71" t="s">
        <v>133</v>
      </c>
      <c r="B3" s="72"/>
      <c r="C3" s="72"/>
      <c r="D3" s="72"/>
      <c r="E3" s="72"/>
      <c r="F3" s="72"/>
      <c r="G3" s="72"/>
      <c r="H3" s="72"/>
      <c r="I3" s="72"/>
    </row>
    <row r="4" spans="1:9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</row>
    <row r="5" spans="1:9" ht="30" customHeight="1" x14ac:dyDescent="0.4">
      <c r="A5" s="73" t="s">
        <v>108</v>
      </c>
      <c r="B5" s="74"/>
      <c r="C5" s="74"/>
      <c r="D5" s="74"/>
      <c r="E5" s="74"/>
      <c r="F5" s="74"/>
      <c r="G5" s="74"/>
      <c r="H5" s="74"/>
      <c r="I5" s="74"/>
    </row>
    <row r="6" spans="1:9" ht="21" customHeight="1" x14ac:dyDescent="0.2">
      <c r="A6" s="75"/>
      <c r="B6" s="75"/>
      <c r="C6" s="75"/>
      <c r="D6" s="75"/>
      <c r="E6" s="75"/>
      <c r="F6" s="75"/>
      <c r="G6" s="75"/>
      <c r="H6" s="75"/>
      <c r="I6" s="75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</row>
    <row r="52" spans="1:12" ht="36" customHeight="1" x14ac:dyDescent="0.5">
      <c r="A52" s="63" t="s">
        <v>100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 ht="38.25" customHeight="1" x14ac:dyDescent="0.4">
      <c r="A53" s="57" t="s">
        <v>131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ht="42" customHeight="1" x14ac:dyDescent="0.4">
      <c r="A54" s="53" t="s">
        <v>136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</row>
    <row r="55" spans="1:12" ht="42" customHeight="1" x14ac:dyDescent="0.4">
      <c r="A55" s="65" t="s">
        <v>132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</row>
    <row r="56" spans="1:12" ht="21" customHeight="1" x14ac:dyDescent="0.2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9" t="s">
        <v>4</v>
      </c>
      <c r="B80" s="60"/>
      <c r="C80" s="60"/>
      <c r="D80" s="60"/>
      <c r="E80" s="20"/>
      <c r="F80" s="20"/>
      <c r="G80" s="20"/>
    </row>
    <row r="81" spans="1:7" ht="18.75" customHeight="1" x14ac:dyDescent="0.25">
      <c r="A81" s="61" t="s">
        <v>130</v>
      </c>
      <c r="B81" s="62"/>
      <c r="C81" s="62"/>
      <c r="D81" s="62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50"/>
      <c r="B1" s="50"/>
      <c r="C1" s="50"/>
      <c r="D1" s="50"/>
      <c r="E1" s="50"/>
      <c r="F1" s="50"/>
      <c r="G1" s="50"/>
      <c r="H1" s="50"/>
    </row>
    <row r="2" spans="1:8" ht="45" customHeight="1" x14ac:dyDescent="0.5">
      <c r="A2" s="70" t="s">
        <v>33</v>
      </c>
      <c r="B2" s="70"/>
      <c r="C2" s="70"/>
      <c r="D2" s="70"/>
      <c r="E2" s="70"/>
      <c r="F2" s="70"/>
      <c r="G2" s="70"/>
      <c r="H2" s="70"/>
    </row>
    <row r="3" spans="1:8" ht="33" customHeight="1" x14ac:dyDescent="0.4">
      <c r="A3" s="71" t="s">
        <v>74</v>
      </c>
      <c r="B3" s="72"/>
      <c r="C3" s="72"/>
      <c r="D3" s="72"/>
      <c r="E3" s="72"/>
      <c r="F3" s="72"/>
      <c r="G3" s="72"/>
      <c r="H3" s="72"/>
    </row>
    <row r="4" spans="1:8" ht="9.75" customHeight="1" x14ac:dyDescent="0.4">
      <c r="A4" s="71"/>
      <c r="B4" s="72"/>
      <c r="C4" s="72"/>
      <c r="D4" s="72"/>
      <c r="E4" s="72"/>
      <c r="F4" s="72"/>
      <c r="G4" s="72"/>
      <c r="H4" s="72"/>
    </row>
    <row r="5" spans="1:8" ht="30" customHeight="1" x14ac:dyDescent="0.4">
      <c r="A5" s="73" t="s">
        <v>77</v>
      </c>
      <c r="B5" s="74"/>
      <c r="C5" s="74"/>
      <c r="D5" s="74"/>
      <c r="E5" s="74"/>
      <c r="F5" s="74"/>
      <c r="G5" s="74"/>
      <c r="H5" s="74"/>
    </row>
    <row r="6" spans="1:8" ht="30.75" customHeight="1" x14ac:dyDescent="0.2">
      <c r="A6" s="75"/>
      <c r="B6" s="75"/>
      <c r="C6" s="75"/>
      <c r="D6" s="75"/>
      <c r="E6" s="75"/>
      <c r="F6" s="75"/>
      <c r="G6" s="75"/>
      <c r="H6" s="7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6" t="s">
        <v>3</v>
      </c>
      <c r="B43" s="77"/>
      <c r="C43" s="77"/>
      <c r="D43" s="7"/>
      <c r="E43" s="3"/>
      <c r="F43" s="3"/>
      <c r="G43" s="3"/>
      <c r="H43" s="3"/>
    </row>
    <row r="44" spans="1:8" ht="18.75" customHeight="1" x14ac:dyDescent="0.25">
      <c r="A44" s="78" t="s">
        <v>4</v>
      </c>
      <c r="B44" s="79"/>
      <c r="C44" s="79"/>
      <c r="D44" s="8"/>
      <c r="E44" s="4"/>
      <c r="F44" s="4"/>
      <c r="G44" s="4"/>
      <c r="H44" s="4"/>
    </row>
    <row r="45" spans="1:8" ht="18.75" customHeight="1" x14ac:dyDescent="0.25">
      <c r="A45" s="80" t="s">
        <v>5</v>
      </c>
      <c r="B45" s="81"/>
      <c r="C45" s="8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</row>
    <row r="2" spans="1:10" ht="45" customHeight="1" x14ac:dyDescent="0.5">
      <c r="A2" s="70" t="s">
        <v>33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33" customHeight="1" x14ac:dyDescent="0.4">
      <c r="A3" s="71" t="s">
        <v>46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ht="9.75" customHeight="1" x14ac:dyDescent="0.4">
      <c r="A4" s="71"/>
      <c r="B4" s="72"/>
      <c r="C4" s="72"/>
      <c r="D4" s="72"/>
      <c r="E4" s="72"/>
      <c r="F4" s="72"/>
      <c r="G4" s="72"/>
      <c r="H4" s="72"/>
      <c r="I4" s="72"/>
      <c r="J4" s="72"/>
    </row>
    <row r="5" spans="1:10" ht="30" customHeight="1" x14ac:dyDescent="0.4">
      <c r="A5" s="73" t="s">
        <v>51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ht="30.75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6" t="s">
        <v>3</v>
      </c>
      <c r="B50" s="77"/>
      <c r="C50" s="7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8" t="s">
        <v>4</v>
      </c>
      <c r="B51" s="79"/>
      <c r="C51" s="7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80" t="s">
        <v>5</v>
      </c>
      <c r="B52" s="81"/>
      <c r="C52" s="8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50"/>
      <c r="B1" s="50"/>
      <c r="C1" s="50"/>
      <c r="D1" s="50"/>
      <c r="E1" s="50"/>
      <c r="F1" s="50"/>
      <c r="G1" s="50"/>
      <c r="H1" s="50"/>
    </row>
    <row r="2" spans="1:8" ht="45" customHeight="1" x14ac:dyDescent="0.5">
      <c r="A2" s="70" t="s">
        <v>8</v>
      </c>
      <c r="B2" s="70"/>
      <c r="C2" s="70"/>
      <c r="D2" s="70"/>
      <c r="E2" s="70"/>
      <c r="F2" s="70"/>
      <c r="G2" s="70"/>
      <c r="H2" s="70"/>
    </row>
    <row r="3" spans="1:8" ht="33" customHeight="1" x14ac:dyDescent="0.4">
      <c r="A3" s="71" t="s">
        <v>26</v>
      </c>
      <c r="B3" s="72"/>
      <c r="C3" s="72"/>
      <c r="D3" s="72"/>
      <c r="E3" s="72"/>
      <c r="F3" s="72"/>
      <c r="G3" s="72"/>
      <c r="H3" s="72"/>
    </row>
    <row r="4" spans="1:8" ht="9.75" customHeight="1" x14ac:dyDescent="0.4">
      <c r="A4" s="71"/>
      <c r="B4" s="72"/>
      <c r="C4" s="72"/>
      <c r="D4" s="72"/>
      <c r="E4" s="72"/>
      <c r="F4" s="72"/>
      <c r="G4" s="72"/>
      <c r="H4" s="72"/>
    </row>
    <row r="5" spans="1:8" ht="30" customHeight="1" x14ac:dyDescent="0.4">
      <c r="A5" s="73" t="s">
        <v>21</v>
      </c>
      <c r="B5" s="74"/>
      <c r="C5" s="74"/>
      <c r="D5" s="74"/>
      <c r="E5" s="74"/>
      <c r="F5" s="74"/>
      <c r="G5" s="74"/>
      <c r="H5" s="74"/>
    </row>
    <row r="6" spans="1:8" ht="30.75" customHeight="1" x14ac:dyDescent="0.2">
      <c r="A6" s="75"/>
      <c r="B6" s="75"/>
      <c r="C6" s="75"/>
      <c r="D6" s="75"/>
      <c r="E6" s="75"/>
      <c r="F6" s="75"/>
      <c r="G6" s="75"/>
      <c r="H6" s="75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6" t="s">
        <v>3</v>
      </c>
      <c r="B32" s="77"/>
      <c r="C32" s="77"/>
      <c r="D32" s="7"/>
      <c r="E32" s="3"/>
      <c r="F32" s="3"/>
      <c r="G32" s="3"/>
      <c r="H32" s="3"/>
    </row>
    <row r="33" spans="1:8" ht="18.75" customHeight="1" x14ac:dyDescent="0.25">
      <c r="A33" s="78" t="s">
        <v>4</v>
      </c>
      <c r="B33" s="79"/>
      <c r="C33" s="79"/>
      <c r="D33" s="8"/>
      <c r="E33" s="4"/>
      <c r="F33" s="4"/>
      <c r="G33" s="4"/>
      <c r="H33" s="4"/>
    </row>
    <row r="34" spans="1:8" ht="18.75" customHeight="1" x14ac:dyDescent="0.25">
      <c r="A34" s="80" t="s">
        <v>5</v>
      </c>
      <c r="B34" s="81"/>
      <c r="C34" s="8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463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506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408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409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22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40.5" customHeight="1" x14ac:dyDescent="0.4">
      <c r="A3" s="53" t="s">
        <v>390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30" customHeight="1" x14ac:dyDescent="0.4">
      <c r="A5" s="55" t="s">
        <v>391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2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352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302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259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40.5" customHeight="1" x14ac:dyDescent="0.4">
      <c r="A3" s="53" t="s">
        <v>260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226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227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50"/>
      <c r="B1" s="50"/>
      <c r="C1" s="50"/>
      <c r="D1" s="50"/>
      <c r="E1" s="50"/>
      <c r="F1" s="50"/>
      <c r="G1" s="50"/>
      <c r="H1" s="50"/>
      <c r="I1" s="50"/>
    </row>
    <row r="2" spans="1:15" ht="45" customHeight="1" x14ac:dyDescent="0.5">
      <c r="A2" s="51" t="s">
        <v>171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ht="33" customHeight="1" x14ac:dyDescent="0.4">
      <c r="A3" s="53" t="s">
        <v>173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15" ht="9.75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ht="30" customHeight="1" x14ac:dyDescent="0.4">
      <c r="A5" s="55" t="s">
        <v>172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ht="21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10-2-25 - 12-26-25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'10-2-25 - 12-26-25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2026-01-07T04:13:50Z</dcterms:modified>
</cp:coreProperties>
</file>