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23-26 - 10-5-26 (20 Yea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0">'6-23-26 - 10-5-26 (20 Year)'!$A$1:$H$91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2" l="1"/>
  <c r="D17" i="62"/>
  <c r="D22" i="62"/>
  <c r="D40" i="62"/>
  <c r="D23" i="62"/>
  <c r="D66" i="62"/>
  <c r="C66" i="62"/>
  <c r="D14" i="62"/>
  <c r="D9" i="62"/>
  <c r="D10" i="62"/>
  <c r="D38" i="62"/>
  <c r="C38" i="62" s="1"/>
  <c r="D24" i="62"/>
  <c r="D8" i="62"/>
  <c r="D12" i="62"/>
  <c r="D41" i="62"/>
  <c r="C9" i="62"/>
  <c r="D35" i="62"/>
  <c r="C35" i="62"/>
  <c r="D85" i="62"/>
  <c r="C85" i="62" s="1"/>
  <c r="D26" i="62"/>
  <c r="D37" i="62"/>
  <c r="D77" i="62"/>
  <c r="C77" i="62" s="1"/>
  <c r="D48" i="62"/>
  <c r="D46" i="62"/>
  <c r="D32" i="62"/>
  <c r="D50" i="62"/>
  <c r="D49" i="62"/>
  <c r="D39" i="62"/>
  <c r="D29" i="62"/>
  <c r="D25" i="62"/>
  <c r="C25" i="62" s="1"/>
  <c r="D21" i="62"/>
  <c r="D27" i="62"/>
  <c r="C27" i="62" s="1"/>
  <c r="D30" i="62"/>
  <c r="D34" i="62"/>
  <c r="C34" i="62" s="1"/>
  <c r="D83" i="62"/>
  <c r="C83" i="62" s="1"/>
  <c r="D80" i="62"/>
  <c r="C80" i="62" s="1"/>
  <c r="D28" i="62"/>
  <c r="C28" i="62" s="1"/>
  <c r="D11" i="62"/>
  <c r="C12" i="62"/>
  <c r="D16" i="62"/>
  <c r="C19" i="62"/>
  <c r="C14" i="62"/>
  <c r="D20" i="62"/>
  <c r="C20" i="62" s="1"/>
  <c r="D15" i="62"/>
  <c r="C15" i="62" s="1"/>
  <c r="D87" i="62"/>
  <c r="C87" i="62" s="1"/>
  <c r="D36" i="62"/>
  <c r="D73" i="62"/>
  <c r="C73" i="62" s="1"/>
  <c r="D63" i="62"/>
  <c r="C63" i="62" s="1"/>
  <c r="D45" i="62"/>
  <c r="D13" i="62"/>
  <c r="C13" i="62" s="1"/>
  <c r="D18" i="62"/>
  <c r="C17" i="62"/>
  <c r="C23" i="62"/>
  <c r="D44" i="62"/>
  <c r="C44" i="62" s="1"/>
  <c r="D61" i="62"/>
  <c r="C61" i="62" s="1"/>
  <c r="D65" i="62"/>
  <c r="C65" i="62" s="1"/>
  <c r="D88" i="62"/>
  <c r="C88" i="62" s="1"/>
  <c r="D82" i="62"/>
  <c r="C82" i="62" s="1"/>
  <c r="D81" i="62"/>
  <c r="C81" i="62" s="1"/>
  <c r="D75" i="62"/>
  <c r="C75" i="62" s="1"/>
  <c r="D68" i="62"/>
  <c r="C68" i="62" s="1"/>
  <c r="D71" i="62"/>
  <c r="C71" i="62" s="1"/>
  <c r="D67" i="62"/>
  <c r="C67" i="62" s="1"/>
  <c r="D62" i="62"/>
  <c r="C62" i="62" s="1"/>
  <c r="D58" i="62"/>
  <c r="C58" i="62" s="1"/>
  <c r="D57" i="62"/>
  <c r="C57" i="62" s="1"/>
  <c r="D53" i="62"/>
  <c r="C53" i="62" s="1"/>
  <c r="D51" i="62"/>
  <c r="C51" i="62" s="1"/>
  <c r="D47" i="62"/>
  <c r="C47" i="62" s="1"/>
  <c r="D42" i="62"/>
  <c r="C42" i="62" s="1"/>
  <c r="D33" i="62"/>
  <c r="C33" i="62" s="1"/>
  <c r="D86" i="62"/>
  <c r="C86" i="62" s="1"/>
  <c r="D79" i="62"/>
  <c r="C79" i="62" s="1"/>
  <c r="D78" i="62"/>
  <c r="C78" i="62" s="1"/>
  <c r="D69" i="62"/>
  <c r="C69" i="62" s="1"/>
  <c r="D64" i="62"/>
  <c r="C64" i="62" s="1"/>
  <c r="D56" i="62"/>
  <c r="C56" i="62" s="1"/>
  <c r="D52" i="62"/>
  <c r="C52" i="62" s="1"/>
  <c r="D43" i="62"/>
  <c r="C43" i="62" s="1"/>
  <c r="D31" i="62"/>
  <c r="C31" i="62" s="1"/>
  <c r="D76" i="62"/>
  <c r="C76" i="62" s="1"/>
  <c r="D54" i="62"/>
  <c r="D84" i="62"/>
  <c r="D74" i="62"/>
  <c r="D59" i="62"/>
  <c r="D72" i="62"/>
  <c r="D70" i="62"/>
  <c r="D60" i="62"/>
  <c r="D55" i="62"/>
  <c r="C41" i="62" l="1"/>
  <c r="C40" i="62" l="1"/>
  <c r="C84" i="62"/>
  <c r="C16" i="62" l="1"/>
  <c r="C70" i="62"/>
  <c r="C45" i="62"/>
  <c r="C48" i="62"/>
  <c r="C59" i="62"/>
  <c r="C22" i="62"/>
  <c r="C74" i="62" l="1"/>
  <c r="C32" i="62"/>
  <c r="C60" i="62"/>
  <c r="C30" i="62"/>
  <c r="C29" i="62"/>
  <c r="C8" i="62" l="1"/>
  <c r="C18" i="62"/>
  <c r="C36" i="62"/>
  <c r="C24" i="62"/>
  <c r="C11" i="62"/>
  <c r="C46" i="62"/>
  <c r="C55" i="62"/>
  <c r="C72" i="62"/>
  <c r="C50" i="62"/>
  <c r="C21" i="62"/>
  <c r="C26" i="62"/>
  <c r="C37" i="62"/>
  <c r="C39" i="62"/>
  <c r="C49" i="62"/>
  <c r="C10" i="62"/>
  <c r="C54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<sst xmlns="http://schemas.openxmlformats.org/spreadsheetml/2006/main" count="740" uniqueCount="403">
  <si>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</si>
  <si>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</si>
  <si>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</si>
  <si>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</si>
  <si>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</si>
  <si>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</si>
  <si>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</si>
  <si>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</si>
  <si>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</si>
  <si>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</si>
  <si>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</si>
  <si>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</si>
  <si>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</si>
  <si>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</si>
  <si>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</si>
  <si>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</si>
  <si>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</si>
  <si>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</si>
  <si>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</si>
  <si>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</si>
  <si>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</si>
  <si>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</si>
  <si>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</si>
  <si>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</si>
  <si>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</si>
  <si>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</si>
  <si>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</si>
  <si>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</si>
  <si>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</si>
  <si>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</si>
  <si>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</si>
  <si>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</si>
  <si>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</si>
  <si>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</si>
  <si>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</si>
  <si>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</si>
  <si>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</si>
  <si>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</si>
  <si>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</si>
  <si>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</si>
  <si>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</si>
  <si>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</si>
  <si>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</si>
  <si>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</si>
  <si>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</si>
  <si>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</si>
  <si>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</si>
  <si>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</si>
  <si>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</si>
  <si>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</si>
  <si>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</si>
  <si>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</si>
  <si>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</si>
  <si>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</si>
  <si>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</si>
  <si>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</si>
  <si>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</si>
  <si>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</si>
  <si>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</si>
  <si>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</si>
  <si>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</si>
  <si>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</si>
  <si>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</si>
  <si>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</si>
  <si>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</si>
  <si>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</si>
  <si>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</si>
  <si>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</si>
  <si>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</si>
  <si>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</si>
  <si>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</si>
  <si>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</si>
  <si>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</si>
  <si>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</si>
  <si>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</si>
  <si>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</si>
  <si>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</si>
  <si>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</si>
  <si>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</si>
  <si>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</si>
  <si>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</si>
  <si>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</si>
  <si>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</si>
  <si>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</si>
  <si>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</si>
  <si>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</si>
  <si>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</si>
  <si>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</si>
  <si>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</si>
  <si>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</si>
  <si>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</si>
  <si>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</si>
  <si>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</si>
  <si>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</si>
  <si>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</si>
  <si>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</si>
  <si>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</si>
  <si>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</si>
  <si>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</si>
  <si>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</si>
  <si>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</si>
  <si>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</si>
  <si>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</si>
  <si>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</si>
  <si>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</si>
  <si>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</si>
  <si>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</si>
  <si>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</si>
  <si>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</si>
  <si>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</si>
  <si>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</si>
  <si>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</si>
  <si>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</si>
  <si>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</si>
  <si>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</si>
  <si>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</si>
  <si>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</si>
  <si>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</si>
  <si>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</si>
  <si>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</si>
  <si>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</si>
  <si>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</si>
  <si>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</si>
  <si>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</si>
  <si>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</si>
  <si>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</si>
  <si>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</si>
  <si>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</si>
  <si>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</si>
  <si>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</si>
  <si>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</si>
  <si>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</si>
  <si>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</si>
  <si>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</si>
  <si>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</si>
  <si>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</si>
  <si>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</si>
  <si>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</si>
  <si>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</si>
  <si>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</si>
  <si>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</si>
  <si>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</si>
  <si>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</si>
  <si>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</si>
  <si>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</si>
  <si>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</si>
  <si>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</si>
  <si>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</si>
  <si>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</si>
  <si>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</si>
  <si>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</si>
  <si>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</si>
  <si>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</si>
  <si>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</si>
  <si>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</si>
  <si>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</si>
  <si>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</si>
  <si>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</si>
  <si>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</si>
  <si>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</si>
  <si>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</si>
  <si>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</si>
  <si>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</si>
  <si>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</si>
  <si>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</si>
  <si>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</si>
  <si>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</si>
  <si>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</si>
  <si>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</si>
  <si>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</si>
  <si>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</si>
  <si>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</si>
  <si>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</si>
  <si>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</si>
  <si>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</si>
  <si>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</si>
  <si>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</si>
  <si>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</si>
  <si>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</si>
  <si>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</si>
  <si>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</si>
  <si>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</si>
  <si>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</si>
  <si>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</si>
  <si>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</si>
  <si>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</si>
  <si>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</si>
  <si>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</si>
  <si>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</si>
  <si>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</si>
  <si>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</si>
  <si>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</si>
  <si>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</si>
  <si>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</si>
  <si>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</si>
  <si>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</si>
  <si>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</si>
  <si>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</si>
  <si>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</si>
  <si>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</si>
  <si>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</si>
  <si>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</si>
  <si>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</si>
  <si>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</si>
  <si>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</si>
  <si>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</si>
  <si>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</si>
  <si>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</si>
  <si>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</si>
  <si>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</si>
  <si>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</si>
  <si>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</si>
  <si>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</si>
  <si>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</si>
  <si>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</si>
  <si>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</si>
  <si>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</si>
  <si>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</si>
  <si>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</si>
  <si>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</si>
  <si>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</si>
  <si>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</si>
  <si>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</si>
  <si>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</si>
  <si>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</si>
  <si>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</si>
  <si>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</si>
  <si>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</si>
  <si>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</si>
  <si>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</si>
  <si>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</si>
  <si>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</si>
  <si>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</si>
  <si>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</si>
  <si>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</si>
  <si>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</si>
  <si>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</si>
  <si>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</si>
  <si>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</si>
  <si>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</si>
  <si>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</si>
  <si>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</si>
  <si>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</si>
  <si>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</si>
  <si>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</si>
  <si>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</si>
  <si>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</si>
  <si>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</si>
  <si>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</si>
  <si>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</si>
  <si>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</si>
  <si>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</si>
  <si>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</si>
  <si>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</si>
  <si>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</si>
  <si>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</si>
  <si>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</si>
  <si>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</si>
  <si>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</si>
  <si>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</si>
  <si>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</si>
  <si>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</si>
  <si>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</si>
  <si>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</si>
  <si>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</si>
  <si>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</si>
  <si>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</si>
  <si>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</si>
  <si>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</si>
  <si>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</si>
  <si>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</si>
  <si>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</si>
  <si>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</si>
  <si>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</si>
  <si>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</si>
  <si>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</si>
  <si>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</si>
  <si>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</si>
  <si>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</si>
  <si>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</si>
  <si>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</si>
  <si>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</si>
  <si>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</si>
  <si>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</si>
  <si>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</si>
  <si>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</si>
  <si>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</si>
  <si>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</si>
  <si>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</si>
  <si>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</si>
  <si>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</si>
  <si>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</si>
  <si>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</si>
  <si>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</si>
  <si>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</si>
  <si>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</si>
  <si>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</si>
  <si>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</si>
  <si>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</si>
  <si>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</si>
  <si>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</si>
  <si>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</si>
  <si>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</si>
  <si>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</si>
  <si>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</si>
  <si>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</si>
  <si>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</si>
  <si>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</si>
  <si>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</si>
  <si>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</si>
  <si>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</si>
  <si>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</si>
  <si>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</si>
  <si>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</si>
  <si>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</si>
  <si>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</si>
  <si>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</si>
  <si>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</si>
  <si>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</si>
  <si>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</si>
  <si>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</si>
  <si>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</si>
  <si>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</si>
  <si>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</si>
  <si>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</si>
  <si>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</si>
  <si>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</si>
  <si>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</si>
  <si>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</si>
  <si>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</si>
  <si>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</si>
  <si>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</si>
  <si>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</si>
  <si>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Davies, Chris</t>
  </si>
  <si>
    <t>Brown, Larry</t>
  </si>
  <si>
    <t>Martinez, Patrick</t>
  </si>
  <si>
    <t>McChesnee, Gerldine</t>
  </si>
  <si>
    <t>Rahn, Allyson</t>
  </si>
  <si>
    <t>Spencer, Renee</t>
  </si>
  <si>
    <t>Velez, Domingo</t>
  </si>
  <si>
    <t>JUNE</t>
  </si>
  <si>
    <t>Amadee, Tony</t>
  </si>
  <si>
    <t>Wurster, Rick</t>
  </si>
  <si>
    <t>Wetmore, William Jr.</t>
  </si>
  <si>
    <t>Harrison, Jerry</t>
  </si>
  <si>
    <t>Odem, Richard</t>
  </si>
  <si>
    <t>Bruner, Rodney</t>
  </si>
  <si>
    <t>Hart, Karen</t>
  </si>
  <si>
    <t>Clifton, Leonard</t>
  </si>
  <si>
    <t>TOP - 64 POINT LEADERS QUALIFY</t>
  </si>
  <si>
    <t>JUNE 23rd - OCTOBER 5th</t>
  </si>
  <si>
    <t>JULY</t>
  </si>
  <si>
    <t>SEPT</t>
  </si>
  <si>
    <t>AUG</t>
  </si>
  <si>
    <t>OCT</t>
  </si>
  <si>
    <t>20th YEAR ANNIVERSARY</t>
  </si>
  <si>
    <t>LOCATION / TIME / DATE: TBD</t>
  </si>
  <si>
    <t>Prince, Walley</t>
  </si>
  <si>
    <t>Williams, Micheal</t>
  </si>
  <si>
    <t>Floyd, Dede</t>
  </si>
  <si>
    <t>Sheffield, James</t>
  </si>
  <si>
    <t>TOP 64 QUALIFIER'S</t>
  </si>
  <si>
    <t>Walker, Q</t>
  </si>
  <si>
    <t>Barber, Charlene</t>
  </si>
  <si>
    <t>Polar, Daija</t>
  </si>
  <si>
    <t>Barnes, Tyree</t>
  </si>
  <si>
    <t>Raley, Beau</t>
  </si>
  <si>
    <t>Loudamy, Terry</t>
  </si>
  <si>
    <t>Osorio, Carlos</t>
  </si>
  <si>
    <t>Craft, JC</t>
  </si>
  <si>
    <t>Ortega, Dylan</t>
  </si>
  <si>
    <t>Ci, Caleb</t>
  </si>
  <si>
    <t>Davis, Adrain</t>
  </si>
  <si>
    <t>Harrison, Shannon</t>
  </si>
  <si>
    <t>Harrison, Sally</t>
  </si>
  <si>
    <t>Civale, Matt</t>
  </si>
  <si>
    <t>Ghimire, PJ</t>
  </si>
  <si>
    <t>Wendt, Wendy</t>
  </si>
  <si>
    <t>Muro, Humberto</t>
  </si>
  <si>
    <t>Harden, Daren</t>
  </si>
  <si>
    <t>Southern, Andrew</t>
  </si>
  <si>
    <t>Spence, Bryan</t>
  </si>
  <si>
    <t>Campos, Emiliano</t>
  </si>
  <si>
    <t>Sladecek, Jeff</t>
  </si>
  <si>
    <t>Merritt, Kelly</t>
  </si>
  <si>
    <t>Carmody, Karen</t>
  </si>
  <si>
    <t>Watts, Kyle</t>
  </si>
  <si>
    <t>Irwin, Kevin</t>
  </si>
  <si>
    <t>Cymbal, Martin</t>
  </si>
  <si>
    <t>Grimes, Deb</t>
  </si>
  <si>
    <t>Winter, Les</t>
  </si>
  <si>
    <t>Cadenhead, Ken</t>
  </si>
  <si>
    <t>Villarreal, Osvaldo</t>
  </si>
  <si>
    <t>Gonzalez, Karen</t>
  </si>
  <si>
    <t>Gonzalez, Ralph</t>
  </si>
  <si>
    <t>Williams, Tante</t>
  </si>
  <si>
    <t>Welch, Jack</t>
  </si>
  <si>
    <t>Okane, Ken</t>
  </si>
  <si>
    <t>Martinez, Jake</t>
  </si>
  <si>
    <t>Schrotberger, Brandon</t>
  </si>
  <si>
    <t>Perry, Vernon</t>
  </si>
  <si>
    <t>Akins, Nue</t>
  </si>
  <si>
    <t>Osborn, Jerry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</si>
</sst>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1" fontId="43" fillId="27" borderId="10" xfId="37" applyNumberFormat="1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0" fillId="25" borderId="11" xfId="0" applyFont="1" applyFill="1" applyBorder="1" applyAlignment="1">
      <alignment horizontal="left"/>
    </xf>
    <xf numFmtId="0" fontId="30" fillId="25" borderId="0" xfId="0" applyFont="1" applyFill="1" applyAlignment="1">
      <alignment horizontal="left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Normal="100" workbookViewId="0">
      <selection activeCell="E10" sqref="E10"/>
    </sheetView>
  </sheetViews>
  <sheetFormatPr defaultRowHeight="12.75" x14ac:dyDescent="0.2"/>
  <cols>
    <col min="1" max="1" width="8.7109375" customWidth="1"/>
    <col min="2" max="2" width="24.28515625" customWidth="1"/>
    <col min="3" max="3" width="10.85546875" customWidth="1"/>
    <col min="4" max="8" width="9.140625" customWidth="1"/>
    <col min="9" max="9" width="8.7109375" customWidth="1"/>
  </cols>
  <sheetData>
    <row r="1" spans="1:8" ht="126" customHeight="1" x14ac:dyDescent="0.2">
      <c r="A1" s="36"/>
      <c r="B1" s="36"/>
      <c r="C1" s="36"/>
      <c r="D1" s="36"/>
      <c r="E1" s="36"/>
      <c r="F1" s="36"/>
      <c r="G1" s="36"/>
      <c r="H1" s="36"/>
    </row>
    <row r="2" spans="1:8" ht="38.25" customHeight="1" x14ac:dyDescent="0.4">
      <c r="A2" s="37" t="s">
        <v>355</v>
      </c>
      <c r="B2" s="37"/>
      <c r="C2" s="37"/>
      <c r="D2" s="37"/>
      <c r="E2" s="37"/>
      <c r="F2" s="37"/>
      <c r="G2" s="37"/>
      <c r="H2" s="37"/>
    </row>
    <row r="3" spans="1:8" ht="38.25" customHeight="1" x14ac:dyDescent="0.4">
      <c r="A3" s="39" t="s">
        <v>356</v>
      </c>
      <c r="B3" s="39"/>
      <c r="C3" s="39"/>
      <c r="D3" s="39"/>
      <c r="E3" s="39"/>
      <c r="F3" s="39"/>
      <c r="G3" s="39"/>
      <c r="H3" s="39"/>
    </row>
    <row r="4" spans="1:8" ht="38.25" customHeight="1" x14ac:dyDescent="0.4">
      <c r="A4" s="40" t="s">
        <v>350</v>
      </c>
      <c r="B4" s="40"/>
      <c r="C4" s="40"/>
      <c r="D4" s="40"/>
      <c r="E4" s="40"/>
      <c r="F4" s="40"/>
      <c r="G4" s="40"/>
      <c r="H4" s="40"/>
    </row>
    <row r="5" spans="1:8" ht="38.25" customHeight="1" x14ac:dyDescent="0.4">
      <c r="A5" s="41" t="s">
        <v>349</v>
      </c>
      <c r="B5" s="41"/>
      <c r="C5" s="41"/>
      <c r="D5" s="41"/>
      <c r="E5" s="41"/>
      <c r="F5" s="41"/>
      <c r="G5" s="41"/>
      <c r="H5" s="41"/>
    </row>
    <row r="6" spans="1:8" ht="18" customHeight="1" x14ac:dyDescent="0.2">
      <c r="A6" s="38"/>
      <c r="B6" s="38"/>
      <c r="C6" s="38"/>
      <c r="D6" s="38"/>
      <c r="E6" s="38"/>
      <c r="F6" s="38"/>
      <c r="G6" s="38"/>
      <c r="H6" s="3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 t="s">
        <v>340</v>
      </c>
      <c r="E7" s="2" t="s">
        <v>351</v>
      </c>
      <c r="F7" s="2" t="s">
        <v>353</v>
      </c>
      <c r="G7" s="2" t="s">
        <v>352</v>
      </c>
      <c r="H7" s="2" t="s">
        <v>354</v>
      </c>
    </row>
    <row r="8" spans="1:8" ht="15" customHeight="1" x14ac:dyDescent="0.2">
      <c r="A8" s="28">
        <v>1</v>
      </c>
      <c r="B8" s="28" t="s">
        <v>337</v>
      </c>
      <c r="C8" s="30">
        <f t="shared" ref="C8:C39" si="0">SUM(D8:H8)</f>
        <v>2610</v>
      </c>
      <c r="D8" s="31">
        <f>250+375+575+575+300+160+375</f>
        <v>2610</v>
      </c>
      <c r="E8" s="27"/>
      <c r="F8" s="27"/>
      <c r="G8" s="27"/>
      <c r="H8" s="27"/>
    </row>
    <row r="9" spans="1:8" ht="15" customHeight="1" x14ac:dyDescent="0.2">
      <c r="A9" s="28">
        <v>2</v>
      </c>
      <c r="B9" s="28" t="s">
        <v>134</v>
      </c>
      <c r="C9" s="30">
        <f t="shared" si="0"/>
        <v>2400</v>
      </c>
      <c r="D9" s="31">
        <f>275+200+175+350+350+200+575+275</f>
        <v>2400</v>
      </c>
      <c r="E9" s="27"/>
      <c r="F9" s="27"/>
      <c r="G9" s="27"/>
      <c r="H9" s="27"/>
    </row>
    <row r="10" spans="1:8" ht="15" customHeight="1" x14ac:dyDescent="0.2">
      <c r="A10" s="28">
        <v>3</v>
      </c>
      <c r="B10" s="28" t="s">
        <v>339</v>
      </c>
      <c r="C10" s="30">
        <f t="shared" si="0"/>
        <v>2325</v>
      </c>
      <c r="D10" s="31">
        <f>225+475+425+425+275+200+300</f>
        <v>2325</v>
      </c>
      <c r="E10" s="27"/>
      <c r="F10" s="27"/>
      <c r="G10" s="27"/>
      <c r="H10" s="27"/>
    </row>
    <row r="11" spans="1:8" ht="15" customHeight="1" x14ac:dyDescent="0.2">
      <c r="A11" s="28">
        <v>4</v>
      </c>
      <c r="B11" s="28" t="s">
        <v>219</v>
      </c>
      <c r="C11" s="30">
        <f t="shared" si="0"/>
        <v>2280</v>
      </c>
      <c r="D11" s="31">
        <f>475+375+300+375+375+130+250</f>
        <v>2280</v>
      </c>
      <c r="E11" s="27"/>
      <c r="F11" s="27"/>
      <c r="G11" s="27"/>
      <c r="H11" s="27"/>
    </row>
    <row r="12" spans="1:8" ht="15" customHeight="1" x14ac:dyDescent="0.2">
      <c r="A12" s="28">
        <v>5</v>
      </c>
      <c r="B12" s="28" t="s">
        <v>363</v>
      </c>
      <c r="C12" s="30">
        <f t="shared" si="0"/>
        <v>1975</v>
      </c>
      <c r="D12" s="31">
        <f>350+275+325+325+275+425</f>
        <v>1975</v>
      </c>
      <c r="E12" s="27"/>
      <c r="F12" s="27"/>
      <c r="G12" s="27"/>
      <c r="H12" s="27"/>
    </row>
    <row r="13" spans="1:8" ht="15" customHeight="1" x14ac:dyDescent="0.2">
      <c r="A13" s="28">
        <v>6</v>
      </c>
      <c r="B13" s="28" t="s">
        <v>372</v>
      </c>
      <c r="C13" s="30">
        <f t="shared" si="0"/>
        <v>1900</v>
      </c>
      <c r="D13" s="31">
        <f>200+425+425+250+250+350</f>
        <v>1900</v>
      </c>
      <c r="E13" s="27"/>
      <c r="F13" s="27"/>
      <c r="G13" s="27"/>
      <c r="H13" s="27"/>
    </row>
    <row r="14" spans="1:8" ht="15" customHeight="1" x14ac:dyDescent="0.2">
      <c r="A14" s="28">
        <v>7</v>
      </c>
      <c r="B14" s="28" t="s">
        <v>362</v>
      </c>
      <c r="C14" s="30">
        <f t="shared" si="0"/>
        <v>1800</v>
      </c>
      <c r="D14" s="31">
        <f>575+300+300+375+250</f>
        <v>1800</v>
      </c>
      <c r="E14" s="27"/>
      <c r="F14" s="27"/>
      <c r="G14" s="27"/>
      <c r="H14" s="27"/>
    </row>
    <row r="15" spans="1:8" ht="15" customHeight="1" x14ac:dyDescent="0.2">
      <c r="A15" s="28">
        <v>8</v>
      </c>
      <c r="B15" s="28" t="s">
        <v>199</v>
      </c>
      <c r="C15" s="30">
        <f t="shared" si="0"/>
        <v>1700</v>
      </c>
      <c r="D15" s="31">
        <f>275+475+475+475</f>
        <v>1700</v>
      </c>
      <c r="E15" s="27"/>
      <c r="F15" s="27"/>
      <c r="G15" s="27"/>
      <c r="H15" s="27"/>
    </row>
    <row r="16" spans="1:8" ht="15" customHeight="1" x14ac:dyDescent="0.2">
      <c r="A16" s="28">
        <v>9</v>
      </c>
      <c r="B16" s="28" t="s">
        <v>347</v>
      </c>
      <c r="C16" s="30">
        <f t="shared" si="0"/>
        <v>1625</v>
      </c>
      <c r="D16" s="31">
        <f>350+275+275+425+300</f>
        <v>1625</v>
      </c>
      <c r="E16" s="27"/>
      <c r="F16" s="27"/>
      <c r="G16" s="27"/>
      <c r="H16" s="27"/>
    </row>
    <row r="17" spans="1:8" ht="15" customHeight="1" x14ac:dyDescent="0.2">
      <c r="A17" s="28">
        <v>10</v>
      </c>
      <c r="B17" s="28" t="s">
        <v>368</v>
      </c>
      <c r="C17" s="30">
        <f t="shared" si="0"/>
        <v>1390</v>
      </c>
      <c r="D17" s="31">
        <f>145+250+175+200+475+145</f>
        <v>1390</v>
      </c>
      <c r="E17" s="27"/>
      <c r="F17" s="27"/>
      <c r="G17" s="27"/>
      <c r="H17" s="27"/>
    </row>
    <row r="18" spans="1:8" ht="15" customHeight="1" x14ac:dyDescent="0.2">
      <c r="A18" s="28">
        <v>11</v>
      </c>
      <c r="B18" s="28" t="s">
        <v>335</v>
      </c>
      <c r="C18" s="29">
        <f t="shared" si="0"/>
        <v>1275</v>
      </c>
      <c r="D18" s="31">
        <f>575+325+375</f>
        <v>1275</v>
      </c>
      <c r="E18" s="27"/>
      <c r="F18" s="27"/>
      <c r="G18" s="27"/>
      <c r="H18" s="27"/>
    </row>
    <row r="19" spans="1:8" ht="15" customHeight="1" x14ac:dyDescent="0.2">
      <c r="A19" s="28">
        <v>12</v>
      </c>
      <c r="B19" s="28" t="s">
        <v>369</v>
      </c>
      <c r="C19" s="29">
        <f t="shared" si="0"/>
        <v>1010</v>
      </c>
      <c r="D19" s="31">
        <f>130+200+225+325+130</f>
        <v>1010</v>
      </c>
      <c r="E19" s="27"/>
      <c r="F19" s="27"/>
      <c r="G19" s="27"/>
      <c r="H19" s="27"/>
    </row>
    <row r="20" spans="1:8" ht="15" customHeight="1" x14ac:dyDescent="0.2">
      <c r="A20" s="28">
        <v>13</v>
      </c>
      <c r="B20" s="28" t="s">
        <v>364</v>
      </c>
      <c r="C20" s="29">
        <f t="shared" si="0"/>
        <v>950</v>
      </c>
      <c r="D20" s="31">
        <f>300+225+425</f>
        <v>950</v>
      </c>
      <c r="E20" s="27"/>
      <c r="F20" s="27"/>
      <c r="G20" s="27"/>
      <c r="H20" s="27"/>
    </row>
    <row r="21" spans="1:8" ht="15" customHeight="1" x14ac:dyDescent="0.2">
      <c r="A21" s="28">
        <v>14</v>
      </c>
      <c r="B21" s="28" t="s">
        <v>320</v>
      </c>
      <c r="C21" s="29">
        <f t="shared" si="0"/>
        <v>850</v>
      </c>
      <c r="D21" s="31">
        <f>475+375</f>
        <v>850</v>
      </c>
      <c r="E21" s="27"/>
      <c r="F21" s="27"/>
      <c r="G21" s="27"/>
      <c r="H21" s="27"/>
    </row>
    <row r="22" spans="1:8" ht="15" customHeight="1" x14ac:dyDescent="0.2">
      <c r="A22" s="28">
        <v>15</v>
      </c>
      <c r="B22" s="28" t="s">
        <v>358</v>
      </c>
      <c r="C22" s="29">
        <f t="shared" si="0"/>
        <v>835</v>
      </c>
      <c r="D22" s="31">
        <f>325+350+160</f>
        <v>835</v>
      </c>
      <c r="E22" s="27"/>
      <c r="F22" s="27"/>
      <c r="G22" s="27"/>
      <c r="H22" s="27"/>
    </row>
    <row r="23" spans="1:8" ht="15" customHeight="1" x14ac:dyDescent="0.2">
      <c r="A23" s="28">
        <v>16</v>
      </c>
      <c r="B23" s="28" t="s">
        <v>395</v>
      </c>
      <c r="C23" s="29">
        <f t="shared" si="0"/>
        <v>775</v>
      </c>
      <c r="D23" s="31">
        <f>575+200</f>
        <v>775</v>
      </c>
      <c r="E23" s="27"/>
      <c r="F23" s="27"/>
      <c r="G23" s="27"/>
      <c r="H23" s="27"/>
    </row>
    <row r="24" spans="1:8" ht="15" customHeight="1" x14ac:dyDescent="0.2">
      <c r="A24" s="28">
        <v>17</v>
      </c>
      <c r="B24" s="28" t="s">
        <v>334</v>
      </c>
      <c r="C24" s="29">
        <f t="shared" si="0"/>
        <v>725</v>
      </c>
      <c r="D24" s="31">
        <f>375+350</f>
        <v>725</v>
      </c>
      <c r="E24" s="27"/>
      <c r="F24" s="27"/>
      <c r="G24" s="27"/>
      <c r="H24" s="27"/>
    </row>
    <row r="25" spans="1:8" ht="15" customHeight="1" x14ac:dyDescent="0.2">
      <c r="A25" s="28">
        <v>17</v>
      </c>
      <c r="B25" s="28" t="s">
        <v>342</v>
      </c>
      <c r="C25" s="29">
        <f t="shared" si="0"/>
        <v>725</v>
      </c>
      <c r="D25" s="31">
        <f>375+350</f>
        <v>725</v>
      </c>
      <c r="E25" s="27"/>
      <c r="F25" s="27"/>
      <c r="G25" s="27"/>
      <c r="H25" s="27"/>
    </row>
    <row r="26" spans="1:8" ht="15" customHeight="1" x14ac:dyDescent="0.2">
      <c r="A26" s="28">
        <v>18</v>
      </c>
      <c r="B26" s="28" t="s">
        <v>313</v>
      </c>
      <c r="C26" s="29">
        <f t="shared" si="0"/>
        <v>705</v>
      </c>
      <c r="D26" s="31">
        <f>575+130</f>
        <v>705</v>
      </c>
      <c r="E26" s="27"/>
      <c r="F26" s="27"/>
      <c r="G26" s="27"/>
      <c r="H26" s="27"/>
    </row>
    <row r="27" spans="1:8" ht="15" customHeight="1" x14ac:dyDescent="0.2">
      <c r="A27" s="28">
        <v>19</v>
      </c>
      <c r="B27" s="28" t="s">
        <v>374</v>
      </c>
      <c r="C27" s="29">
        <f t="shared" si="0"/>
        <v>700</v>
      </c>
      <c r="D27" s="31">
        <f>275+425</f>
        <v>700</v>
      </c>
      <c r="E27" s="27"/>
      <c r="F27" s="27"/>
      <c r="G27" s="27"/>
      <c r="H27" s="27"/>
    </row>
    <row r="28" spans="1:8" ht="15" customHeight="1" x14ac:dyDescent="0.2">
      <c r="A28" s="28">
        <v>20</v>
      </c>
      <c r="B28" s="28" t="s">
        <v>365</v>
      </c>
      <c r="C28" s="29">
        <f t="shared" si="0"/>
        <v>635</v>
      </c>
      <c r="D28" s="31">
        <f>250+160+225</f>
        <v>635</v>
      </c>
      <c r="E28" s="27"/>
      <c r="F28" s="27"/>
      <c r="G28" s="27"/>
      <c r="H28" s="27"/>
    </row>
    <row r="29" spans="1:8" ht="15" customHeight="1" x14ac:dyDescent="0.2">
      <c r="A29" s="28">
        <v>21</v>
      </c>
      <c r="B29" s="28" t="s">
        <v>229</v>
      </c>
      <c r="C29" s="29">
        <f t="shared" si="0"/>
        <v>625</v>
      </c>
      <c r="D29" s="31">
        <f>300+325</f>
        <v>625</v>
      </c>
      <c r="E29" s="27"/>
      <c r="F29" s="27"/>
      <c r="G29" s="27"/>
      <c r="H29" s="27"/>
    </row>
    <row r="30" spans="1:8" ht="15" customHeight="1" x14ac:dyDescent="0.2">
      <c r="A30" s="28">
        <v>22</v>
      </c>
      <c r="B30" s="28" t="s">
        <v>288</v>
      </c>
      <c r="C30" s="29">
        <f t="shared" si="0"/>
        <v>605</v>
      </c>
      <c r="D30" s="31">
        <f>130+475</f>
        <v>605</v>
      </c>
      <c r="E30" s="27"/>
      <c r="F30" s="27"/>
      <c r="G30" s="27"/>
      <c r="H30" s="27"/>
    </row>
    <row r="31" spans="1:8" ht="15" customHeight="1" x14ac:dyDescent="0.2">
      <c r="A31" s="28">
        <v>23</v>
      </c>
      <c r="B31" s="28" t="s">
        <v>371</v>
      </c>
      <c r="C31" s="29">
        <f t="shared" si="0"/>
        <v>575</v>
      </c>
      <c r="D31" s="31">
        <f>575</f>
        <v>575</v>
      </c>
      <c r="E31" s="27"/>
      <c r="F31" s="27"/>
      <c r="G31" s="27"/>
      <c r="H31" s="27"/>
    </row>
    <row r="32" spans="1:8" ht="15" customHeight="1" x14ac:dyDescent="0.2">
      <c r="A32" s="28">
        <v>23</v>
      </c>
      <c r="B32" s="28" t="s">
        <v>299</v>
      </c>
      <c r="C32" s="29">
        <f t="shared" si="0"/>
        <v>575</v>
      </c>
      <c r="D32" s="31">
        <f>350+225</f>
        <v>575</v>
      </c>
      <c r="E32" s="27"/>
      <c r="F32" s="27"/>
      <c r="G32" s="27"/>
      <c r="H32" s="27"/>
    </row>
    <row r="33" spans="1:8" ht="15" customHeight="1" x14ac:dyDescent="0.2">
      <c r="A33" s="28">
        <v>23</v>
      </c>
      <c r="B33" s="28" t="s">
        <v>379</v>
      </c>
      <c r="C33" s="29">
        <f t="shared" si="0"/>
        <v>575</v>
      </c>
      <c r="D33" s="31">
        <f>575</f>
        <v>575</v>
      </c>
      <c r="E33" s="27"/>
      <c r="F33" s="27"/>
      <c r="G33" s="27"/>
      <c r="H33" s="27"/>
    </row>
    <row r="34" spans="1:8" ht="15" customHeight="1" x14ac:dyDescent="0.2">
      <c r="A34" s="28">
        <v>23</v>
      </c>
      <c r="B34" s="28" t="s">
        <v>294</v>
      </c>
      <c r="C34" s="29">
        <f t="shared" si="0"/>
        <v>575</v>
      </c>
      <c r="D34" s="31">
        <f>575</f>
        <v>575</v>
      </c>
      <c r="E34" s="27"/>
      <c r="F34" s="27"/>
      <c r="G34" s="27"/>
      <c r="H34" s="27"/>
    </row>
    <row r="35" spans="1:8" ht="15" customHeight="1" x14ac:dyDescent="0.2">
      <c r="A35" s="28">
        <v>23</v>
      </c>
      <c r="B35" s="28" t="s">
        <v>400</v>
      </c>
      <c r="C35" s="29">
        <f t="shared" si="0"/>
        <v>575</v>
      </c>
      <c r="D35" s="31">
        <f>575</f>
        <v>575</v>
      </c>
      <c r="E35" s="27"/>
      <c r="F35" s="27"/>
      <c r="G35" s="27"/>
      <c r="H35" s="27"/>
    </row>
    <row r="36" spans="1:8" ht="15" customHeight="1" x14ac:dyDescent="0.2">
      <c r="A36" s="28">
        <v>24</v>
      </c>
      <c r="B36" s="28" t="s">
        <v>336</v>
      </c>
      <c r="C36" s="29">
        <f t="shared" si="0"/>
        <v>570</v>
      </c>
      <c r="D36" s="31">
        <f>425+145</f>
        <v>570</v>
      </c>
      <c r="E36" s="27"/>
      <c r="F36" s="27"/>
      <c r="G36" s="27"/>
      <c r="H36" s="27"/>
    </row>
    <row r="37" spans="1:8" ht="15" customHeight="1" x14ac:dyDescent="0.2">
      <c r="A37" s="28">
        <v>24</v>
      </c>
      <c r="B37" s="28" t="s">
        <v>249</v>
      </c>
      <c r="C37" s="29">
        <f t="shared" si="0"/>
        <v>570</v>
      </c>
      <c r="D37" s="31">
        <f>425+145</f>
        <v>570</v>
      </c>
      <c r="E37" s="27"/>
      <c r="F37" s="27"/>
      <c r="G37" s="27"/>
      <c r="H37" s="27"/>
    </row>
    <row r="38" spans="1:8" ht="15" customHeight="1" x14ac:dyDescent="0.2">
      <c r="A38" s="28">
        <v>25</v>
      </c>
      <c r="B38" s="28" t="s">
        <v>366</v>
      </c>
      <c r="C38" s="29">
        <f t="shared" si="0"/>
        <v>550</v>
      </c>
      <c r="D38" s="31">
        <f>225+325</f>
        <v>550</v>
      </c>
      <c r="E38" s="27"/>
      <c r="F38" s="27"/>
      <c r="G38" s="27"/>
      <c r="H38" s="27"/>
    </row>
    <row r="39" spans="1:8" ht="15" customHeight="1" x14ac:dyDescent="0.2">
      <c r="A39" s="28">
        <v>25</v>
      </c>
      <c r="B39" s="28" t="s">
        <v>248</v>
      </c>
      <c r="C39" s="29">
        <f t="shared" si="0"/>
        <v>550</v>
      </c>
      <c r="D39" s="31">
        <f>250+300</f>
        <v>550</v>
      </c>
      <c r="E39" s="27"/>
      <c r="F39" s="27"/>
      <c r="G39" s="27"/>
      <c r="H39" s="27"/>
    </row>
    <row r="40" spans="1:8" ht="15" customHeight="1" x14ac:dyDescent="0.2">
      <c r="A40" s="28">
        <v>26</v>
      </c>
      <c r="B40" s="28" t="s">
        <v>359</v>
      </c>
      <c r="C40" s="29">
        <f t="shared" ref="C40:C71" si="1">SUM(D40:H40)</f>
        <v>495</v>
      </c>
      <c r="D40" s="31">
        <f>145+175+175</f>
        <v>495</v>
      </c>
      <c r="E40" s="27"/>
      <c r="F40" s="27"/>
      <c r="G40" s="27"/>
      <c r="H40" s="27"/>
    </row>
    <row r="41" spans="1:8" ht="15" customHeight="1" x14ac:dyDescent="0.2">
      <c r="A41" s="28">
        <v>27</v>
      </c>
      <c r="B41" s="28" t="s">
        <v>401</v>
      </c>
      <c r="C41" s="29">
        <f t="shared" si="1"/>
        <v>475</v>
      </c>
      <c r="D41" s="31">
        <f>475</f>
        <v>475</v>
      </c>
      <c r="E41" s="27"/>
      <c r="F41" s="27"/>
      <c r="G41" s="27"/>
      <c r="H41" s="27"/>
    </row>
    <row r="42" spans="1:8" ht="15" customHeight="1" x14ac:dyDescent="0.2">
      <c r="A42" s="28">
        <v>27</v>
      </c>
      <c r="B42" s="28" t="s">
        <v>380</v>
      </c>
      <c r="C42" s="29">
        <f t="shared" si="1"/>
        <v>475</v>
      </c>
      <c r="D42" s="31">
        <f>475</f>
        <v>475</v>
      </c>
      <c r="E42" s="27"/>
      <c r="F42" s="27"/>
      <c r="G42" s="27"/>
      <c r="H42" s="27"/>
    </row>
    <row r="43" spans="1:8" ht="15" customHeight="1" x14ac:dyDescent="0.2">
      <c r="A43" s="28">
        <v>27</v>
      </c>
      <c r="B43" s="28" t="s">
        <v>228</v>
      </c>
      <c r="C43" s="29">
        <f t="shared" si="1"/>
        <v>475</v>
      </c>
      <c r="D43" s="31">
        <f>475</f>
        <v>475</v>
      </c>
      <c r="E43" s="27"/>
      <c r="F43" s="27"/>
      <c r="G43" s="27"/>
      <c r="H43" s="27"/>
    </row>
    <row r="44" spans="1:8" ht="15" customHeight="1" x14ac:dyDescent="0.2">
      <c r="A44" s="28">
        <v>28</v>
      </c>
      <c r="B44" s="28" t="s">
        <v>370</v>
      </c>
      <c r="C44" s="29">
        <f t="shared" si="1"/>
        <v>450</v>
      </c>
      <c r="D44" s="31">
        <f>115+160+175</f>
        <v>450</v>
      </c>
      <c r="E44" s="27"/>
      <c r="F44" s="27"/>
      <c r="G44" s="27"/>
      <c r="H44" s="27"/>
    </row>
    <row r="45" spans="1:8" ht="15" customHeight="1" x14ac:dyDescent="0.2">
      <c r="A45" s="28">
        <v>29</v>
      </c>
      <c r="B45" s="28" t="s">
        <v>346</v>
      </c>
      <c r="C45" s="29">
        <f t="shared" si="1"/>
        <v>440</v>
      </c>
      <c r="D45" s="31">
        <f>115+325</f>
        <v>440</v>
      </c>
      <c r="E45" s="27"/>
      <c r="F45" s="27"/>
      <c r="G45" s="27"/>
      <c r="H45" s="27"/>
    </row>
    <row r="46" spans="1:8" ht="15" customHeight="1" x14ac:dyDescent="0.2">
      <c r="A46" s="28">
        <v>30</v>
      </c>
      <c r="B46" s="28" t="s">
        <v>333</v>
      </c>
      <c r="C46" s="29">
        <f t="shared" si="1"/>
        <v>425</v>
      </c>
      <c r="D46" s="31">
        <f>225+200</f>
        <v>425</v>
      </c>
      <c r="E46" s="27"/>
      <c r="F46" s="27"/>
      <c r="G46" s="27"/>
      <c r="H46" s="27"/>
    </row>
    <row r="47" spans="1:8" ht="15" customHeight="1" x14ac:dyDescent="0.2">
      <c r="A47" s="28">
        <v>30</v>
      </c>
      <c r="B47" s="28" t="s">
        <v>381</v>
      </c>
      <c r="C47" s="29">
        <f t="shared" si="1"/>
        <v>425</v>
      </c>
      <c r="D47" s="31">
        <f>425</f>
        <v>425</v>
      </c>
      <c r="E47" s="27"/>
      <c r="F47" s="27"/>
      <c r="G47" s="27"/>
      <c r="H47" s="27"/>
    </row>
    <row r="48" spans="1:8" ht="15" customHeight="1" x14ac:dyDescent="0.2">
      <c r="A48" s="28">
        <v>31</v>
      </c>
      <c r="B48" s="28" t="s">
        <v>344</v>
      </c>
      <c r="C48" s="29">
        <f t="shared" si="1"/>
        <v>420</v>
      </c>
      <c r="D48" s="31">
        <f>115+130+175</f>
        <v>420</v>
      </c>
      <c r="E48" s="27"/>
      <c r="F48" s="27"/>
      <c r="G48" s="27"/>
      <c r="H48" s="27"/>
    </row>
    <row r="49" spans="1:8" ht="15" customHeight="1" x14ac:dyDescent="0.2">
      <c r="A49" s="28">
        <v>31</v>
      </c>
      <c r="B49" s="28" t="s">
        <v>268</v>
      </c>
      <c r="C49" s="29">
        <f t="shared" si="1"/>
        <v>420</v>
      </c>
      <c r="D49" s="31">
        <f>145+275</f>
        <v>420</v>
      </c>
      <c r="E49" s="27"/>
      <c r="F49" s="27"/>
      <c r="G49" s="27"/>
      <c r="H49" s="27"/>
    </row>
    <row r="50" spans="1:8" ht="15" customHeight="1" x14ac:dyDescent="0.2">
      <c r="A50" s="28">
        <v>32</v>
      </c>
      <c r="B50" s="28" t="s">
        <v>348</v>
      </c>
      <c r="C50" s="29">
        <f t="shared" si="1"/>
        <v>410</v>
      </c>
      <c r="D50" s="31">
        <f>160+250</f>
        <v>410</v>
      </c>
      <c r="E50" s="27"/>
      <c r="F50" s="27"/>
      <c r="G50" s="27"/>
      <c r="H50" s="27"/>
    </row>
    <row r="51" spans="1:8" ht="15" customHeight="1" x14ac:dyDescent="0.2">
      <c r="A51" s="28">
        <v>33</v>
      </c>
      <c r="B51" s="28" t="s">
        <v>382</v>
      </c>
      <c r="C51" s="29">
        <f t="shared" si="1"/>
        <v>375</v>
      </c>
      <c r="D51" s="31">
        <f>375</f>
        <v>375</v>
      </c>
      <c r="E51" s="27"/>
      <c r="F51" s="27"/>
      <c r="G51" s="27"/>
      <c r="H51" s="27"/>
    </row>
    <row r="52" spans="1:8" ht="15" customHeight="1" x14ac:dyDescent="0.2">
      <c r="A52" s="28">
        <v>34</v>
      </c>
      <c r="B52" s="28" t="s">
        <v>201</v>
      </c>
      <c r="C52" s="29">
        <f t="shared" si="1"/>
        <v>350</v>
      </c>
      <c r="D52" s="31">
        <f>350</f>
        <v>350</v>
      </c>
      <c r="E52" s="27"/>
      <c r="F52" s="27"/>
      <c r="G52" s="27"/>
      <c r="H52" s="27"/>
    </row>
    <row r="53" spans="1:8" ht="15" customHeight="1" x14ac:dyDescent="0.2">
      <c r="A53" s="28">
        <v>34</v>
      </c>
      <c r="B53" s="28" t="s">
        <v>383</v>
      </c>
      <c r="C53" s="29">
        <f t="shared" si="1"/>
        <v>350</v>
      </c>
      <c r="D53" s="31">
        <f>350</f>
        <v>350</v>
      </c>
      <c r="E53" s="27"/>
      <c r="F53" s="27"/>
      <c r="G53" s="27"/>
      <c r="H53" s="27"/>
    </row>
    <row r="54" spans="1:8" ht="15" customHeight="1" x14ac:dyDescent="0.2">
      <c r="A54" s="28">
        <v>34</v>
      </c>
      <c r="B54" s="28" t="s">
        <v>338</v>
      </c>
      <c r="C54" s="29">
        <f t="shared" si="1"/>
        <v>350</v>
      </c>
      <c r="D54" s="31">
        <f>175+175</f>
        <v>350</v>
      </c>
      <c r="E54" s="27"/>
      <c r="F54" s="27"/>
      <c r="G54" s="27"/>
      <c r="H54" s="27"/>
    </row>
    <row r="55" spans="1:8" ht="15" customHeight="1" x14ac:dyDescent="0.2">
      <c r="A55" s="28">
        <v>35</v>
      </c>
      <c r="B55" s="28" t="s">
        <v>303</v>
      </c>
      <c r="C55" s="29">
        <f t="shared" si="1"/>
        <v>325</v>
      </c>
      <c r="D55" s="31">
        <f>325</f>
        <v>325</v>
      </c>
      <c r="E55" s="27"/>
      <c r="F55" s="27"/>
      <c r="G55" s="27"/>
      <c r="H55" s="27"/>
    </row>
    <row r="56" spans="1:8" ht="15" customHeight="1" x14ac:dyDescent="0.2">
      <c r="A56" s="28">
        <v>35</v>
      </c>
      <c r="B56" s="28" t="s">
        <v>373</v>
      </c>
      <c r="C56" s="29">
        <f t="shared" si="1"/>
        <v>325</v>
      </c>
      <c r="D56" s="31">
        <f>325</f>
        <v>325</v>
      </c>
      <c r="E56" s="27"/>
      <c r="F56" s="27"/>
      <c r="G56" s="27"/>
      <c r="H56" s="27"/>
    </row>
    <row r="57" spans="1:8" ht="15" customHeight="1" x14ac:dyDescent="0.2">
      <c r="A57" s="28">
        <v>35</v>
      </c>
      <c r="B57" s="28" t="s">
        <v>384</v>
      </c>
      <c r="C57" s="29">
        <f t="shared" si="1"/>
        <v>325</v>
      </c>
      <c r="D57" s="31">
        <f>325</f>
        <v>325</v>
      </c>
      <c r="E57" s="27"/>
      <c r="F57" s="27"/>
      <c r="G57" s="27"/>
      <c r="H57" s="27"/>
    </row>
    <row r="58" spans="1:8" ht="15" customHeight="1" x14ac:dyDescent="0.2">
      <c r="A58" s="28">
        <v>36</v>
      </c>
      <c r="B58" s="28" t="s">
        <v>385</v>
      </c>
      <c r="C58" s="29">
        <f t="shared" si="1"/>
        <v>300</v>
      </c>
      <c r="D58" s="31">
        <f>300</f>
        <v>300</v>
      </c>
      <c r="E58" s="27"/>
      <c r="F58" s="27"/>
      <c r="G58" s="27"/>
      <c r="H58" s="27"/>
    </row>
    <row r="59" spans="1:8" ht="15" customHeight="1" x14ac:dyDescent="0.2">
      <c r="A59" s="28">
        <v>36</v>
      </c>
      <c r="B59" s="28" t="s">
        <v>343</v>
      </c>
      <c r="C59" s="29">
        <f t="shared" si="1"/>
        <v>300</v>
      </c>
      <c r="D59" s="31">
        <f>300</f>
        <v>300</v>
      </c>
      <c r="E59" s="27"/>
      <c r="F59" s="27"/>
      <c r="G59" s="27"/>
      <c r="H59" s="27"/>
    </row>
    <row r="60" spans="1:8" ht="15" customHeight="1" x14ac:dyDescent="0.2">
      <c r="A60" s="28">
        <v>3</v>
      </c>
      <c r="B60" s="28" t="s">
        <v>357</v>
      </c>
      <c r="C60" s="29">
        <f t="shared" si="1"/>
        <v>275</v>
      </c>
      <c r="D60" s="31">
        <f>275</f>
        <v>275</v>
      </c>
      <c r="E60" s="27"/>
      <c r="F60" s="27"/>
      <c r="G60" s="27"/>
      <c r="H60" s="27"/>
    </row>
    <row r="61" spans="1:8" ht="15" customHeight="1" x14ac:dyDescent="0.2">
      <c r="A61" s="28">
        <v>38</v>
      </c>
      <c r="B61" s="28" t="s">
        <v>394</v>
      </c>
      <c r="C61" s="29">
        <f t="shared" si="1"/>
        <v>250</v>
      </c>
      <c r="D61" s="31">
        <f>250</f>
        <v>250</v>
      </c>
      <c r="E61" s="27"/>
      <c r="F61" s="27"/>
      <c r="G61" s="27"/>
      <c r="H61" s="27"/>
    </row>
    <row r="62" spans="1:8" ht="15" customHeight="1" x14ac:dyDescent="0.2">
      <c r="A62" s="28">
        <v>38</v>
      </c>
      <c r="B62" s="28" t="s">
        <v>65</v>
      </c>
      <c r="C62" s="29">
        <f t="shared" si="1"/>
        <v>250</v>
      </c>
      <c r="D62" s="31">
        <f>250</f>
        <v>250</v>
      </c>
      <c r="E62" s="27"/>
      <c r="F62" s="27"/>
      <c r="G62" s="27"/>
      <c r="H62" s="27"/>
    </row>
    <row r="63" spans="1:8" ht="15" customHeight="1" x14ac:dyDescent="0.2">
      <c r="A63" s="28">
        <v>38</v>
      </c>
      <c r="B63" s="28" t="s">
        <v>283</v>
      </c>
      <c r="C63" s="29">
        <f t="shared" si="1"/>
        <v>250</v>
      </c>
      <c r="D63" s="31">
        <f>250</f>
        <v>250</v>
      </c>
      <c r="E63" s="27"/>
      <c r="F63" s="27"/>
      <c r="G63" s="27"/>
      <c r="H63" s="27"/>
    </row>
    <row r="64" spans="1:8" ht="15" customHeight="1" x14ac:dyDescent="0.2">
      <c r="A64" s="28">
        <v>39</v>
      </c>
      <c r="B64" s="28" t="s">
        <v>375</v>
      </c>
      <c r="C64" s="29">
        <f t="shared" si="1"/>
        <v>225</v>
      </c>
      <c r="D64" s="31">
        <f>225</f>
        <v>225</v>
      </c>
      <c r="E64" s="27"/>
      <c r="F64" s="27"/>
      <c r="G64" s="27"/>
      <c r="H64" s="27"/>
    </row>
    <row r="65" spans="1:8" ht="15" customHeight="1" x14ac:dyDescent="0.2">
      <c r="A65" s="28">
        <v>39</v>
      </c>
      <c r="B65" s="28" t="s">
        <v>393</v>
      </c>
      <c r="C65" s="29">
        <f t="shared" si="1"/>
        <v>225</v>
      </c>
      <c r="D65" s="31">
        <f>225</f>
        <v>225</v>
      </c>
      <c r="E65" s="27"/>
      <c r="F65" s="27"/>
      <c r="G65" s="27"/>
      <c r="H65" s="27"/>
    </row>
    <row r="66" spans="1:8" ht="15" customHeight="1" x14ac:dyDescent="0.2">
      <c r="A66" s="28">
        <v>39</v>
      </c>
      <c r="B66" s="28" t="s">
        <v>402</v>
      </c>
      <c r="C66" s="29">
        <f t="shared" si="1"/>
        <v>225</v>
      </c>
      <c r="D66" s="31">
        <f>225</f>
        <v>225</v>
      </c>
      <c r="E66" s="27"/>
      <c r="F66" s="27"/>
      <c r="G66" s="27"/>
      <c r="H66" s="27"/>
    </row>
    <row r="67" spans="1:8" ht="15" customHeight="1" x14ac:dyDescent="0.2">
      <c r="A67" s="28">
        <v>39</v>
      </c>
      <c r="B67" s="28" t="s">
        <v>386</v>
      </c>
      <c r="C67" s="29">
        <f t="shared" si="1"/>
        <v>225</v>
      </c>
      <c r="D67" s="31">
        <f>225</f>
        <v>225</v>
      </c>
      <c r="E67" s="27"/>
      <c r="F67" s="27"/>
      <c r="G67" s="27"/>
      <c r="H67" s="27"/>
    </row>
    <row r="68" spans="1:8" ht="15" customHeight="1" x14ac:dyDescent="0.2">
      <c r="A68" s="28">
        <v>40</v>
      </c>
      <c r="B68" s="28" t="s">
        <v>388</v>
      </c>
      <c r="C68" s="29">
        <f t="shared" si="1"/>
        <v>200</v>
      </c>
      <c r="D68" s="31">
        <f>200</f>
        <v>200</v>
      </c>
      <c r="E68" s="27"/>
      <c r="F68" s="27"/>
      <c r="G68" s="27"/>
      <c r="H68" s="27"/>
    </row>
    <row r="69" spans="1:8" ht="15" customHeight="1" x14ac:dyDescent="0.2">
      <c r="A69" s="28">
        <v>40</v>
      </c>
      <c r="B69" s="28" t="s">
        <v>376</v>
      </c>
      <c r="C69" s="29">
        <f t="shared" si="1"/>
        <v>200</v>
      </c>
      <c r="D69" s="31">
        <f>200</f>
        <v>200</v>
      </c>
      <c r="E69" s="27"/>
      <c r="F69" s="27"/>
      <c r="G69" s="27"/>
      <c r="H69" s="27"/>
    </row>
    <row r="70" spans="1:8" ht="15" customHeight="1" x14ac:dyDescent="0.2">
      <c r="A70" s="28">
        <v>40</v>
      </c>
      <c r="B70" s="28" t="s">
        <v>345</v>
      </c>
      <c r="C70" s="29">
        <f t="shared" si="1"/>
        <v>200</v>
      </c>
      <c r="D70" s="31">
        <f>200</f>
        <v>200</v>
      </c>
      <c r="E70" s="27"/>
      <c r="F70" s="27"/>
      <c r="G70" s="27"/>
      <c r="H70" s="27"/>
    </row>
    <row r="71" spans="1:8" ht="15" customHeight="1" x14ac:dyDescent="0.2">
      <c r="A71" s="28">
        <v>41</v>
      </c>
      <c r="B71" s="28" t="s">
        <v>387</v>
      </c>
      <c r="C71" s="29">
        <f t="shared" si="1"/>
        <v>175</v>
      </c>
      <c r="D71" s="31">
        <f>175</f>
        <v>175</v>
      </c>
      <c r="E71" s="27"/>
      <c r="F71" s="27"/>
      <c r="G71" s="27"/>
      <c r="H71" s="27"/>
    </row>
    <row r="72" spans="1:8" ht="15" customHeight="1" x14ac:dyDescent="0.2">
      <c r="A72" s="28">
        <v>41</v>
      </c>
      <c r="B72" s="28" t="s">
        <v>293</v>
      </c>
      <c r="C72" s="29">
        <f t="shared" ref="C72:C103" si="2">SUM(D72:H72)</f>
        <v>175</v>
      </c>
      <c r="D72" s="31">
        <f>175</f>
        <v>175</v>
      </c>
      <c r="E72" s="27"/>
      <c r="F72" s="27"/>
      <c r="G72" s="27"/>
      <c r="H72" s="27"/>
    </row>
    <row r="73" spans="1:8" ht="15" customHeight="1" x14ac:dyDescent="0.2">
      <c r="A73" s="28">
        <v>41</v>
      </c>
      <c r="B73" s="28" t="s">
        <v>396</v>
      </c>
      <c r="C73" s="29">
        <f t="shared" si="2"/>
        <v>175</v>
      </c>
      <c r="D73" s="31">
        <f>175</f>
        <v>175</v>
      </c>
      <c r="E73" s="27"/>
      <c r="F73" s="27"/>
      <c r="G73" s="27"/>
      <c r="H73" s="27"/>
    </row>
    <row r="74" spans="1:8" ht="15" customHeight="1" x14ac:dyDescent="0.2">
      <c r="A74" s="28">
        <v>42</v>
      </c>
      <c r="B74" s="28" t="s">
        <v>341</v>
      </c>
      <c r="C74" s="29">
        <f t="shared" si="2"/>
        <v>160</v>
      </c>
      <c r="D74" s="31">
        <f>160</f>
        <v>160</v>
      </c>
      <c r="E74" s="27"/>
      <c r="F74" s="27"/>
      <c r="G74" s="27"/>
      <c r="H74" s="27"/>
    </row>
    <row r="75" spans="1:8" ht="15" customHeight="1" x14ac:dyDescent="0.2">
      <c r="A75" s="28">
        <v>42</v>
      </c>
      <c r="B75" s="28" t="s">
        <v>389</v>
      </c>
      <c r="C75" s="29">
        <f t="shared" si="2"/>
        <v>160</v>
      </c>
      <c r="D75" s="31">
        <f>160</f>
        <v>160</v>
      </c>
      <c r="E75" s="27"/>
      <c r="F75" s="27"/>
      <c r="G75" s="27"/>
      <c r="H75" s="27"/>
    </row>
    <row r="76" spans="1:8" ht="15" customHeight="1" x14ac:dyDescent="0.2">
      <c r="A76" s="28">
        <v>42</v>
      </c>
      <c r="B76" s="28" t="s">
        <v>367</v>
      </c>
      <c r="C76" s="29">
        <f t="shared" si="2"/>
        <v>160</v>
      </c>
      <c r="D76" s="31">
        <f>160</f>
        <v>160</v>
      </c>
      <c r="E76" s="27"/>
      <c r="F76" s="27"/>
      <c r="G76" s="27"/>
      <c r="H76" s="27"/>
    </row>
    <row r="77" spans="1:8" ht="15" customHeight="1" x14ac:dyDescent="0.2">
      <c r="A77" s="28">
        <v>42</v>
      </c>
      <c r="B77" s="28" t="s">
        <v>195</v>
      </c>
      <c r="C77" s="29">
        <f t="shared" si="2"/>
        <v>160</v>
      </c>
      <c r="D77" s="31">
        <f>160</f>
        <v>160</v>
      </c>
      <c r="E77" s="27"/>
      <c r="F77" s="27"/>
      <c r="G77" s="27"/>
      <c r="H77" s="27"/>
    </row>
    <row r="78" spans="1:8" ht="15" customHeight="1" x14ac:dyDescent="0.2">
      <c r="A78" s="28">
        <v>42</v>
      </c>
      <c r="B78" s="28" t="s">
        <v>377</v>
      </c>
      <c r="C78" s="29">
        <f t="shared" si="2"/>
        <v>160</v>
      </c>
      <c r="D78" s="31">
        <f>160</f>
        <v>160</v>
      </c>
      <c r="E78" s="27"/>
      <c r="F78" s="27"/>
      <c r="G78" s="27"/>
      <c r="H78" s="27"/>
    </row>
    <row r="79" spans="1:8" ht="15" customHeight="1" x14ac:dyDescent="0.2">
      <c r="A79" s="28">
        <v>43</v>
      </c>
      <c r="B79" s="28" t="s">
        <v>216</v>
      </c>
      <c r="C79" s="29">
        <f t="shared" si="2"/>
        <v>145</v>
      </c>
      <c r="D79" s="31">
        <f>145</f>
        <v>145</v>
      </c>
      <c r="E79" s="27"/>
      <c r="F79" s="27"/>
      <c r="G79" s="27"/>
      <c r="H79" s="27"/>
    </row>
    <row r="80" spans="1:8" ht="15" customHeight="1" x14ac:dyDescent="0.2">
      <c r="A80" s="28">
        <v>43</v>
      </c>
      <c r="B80" s="28" t="s">
        <v>398</v>
      </c>
      <c r="C80" s="29">
        <f t="shared" si="2"/>
        <v>145</v>
      </c>
      <c r="D80" s="31">
        <f>145</f>
        <v>145</v>
      </c>
      <c r="E80" s="27"/>
      <c r="F80" s="27"/>
      <c r="G80" s="27"/>
      <c r="H80" s="27"/>
    </row>
    <row r="81" spans="1:8" ht="15" customHeight="1" x14ac:dyDescent="0.2">
      <c r="A81" s="28">
        <v>43</v>
      </c>
      <c r="B81" s="28" t="s">
        <v>390</v>
      </c>
      <c r="C81" s="29">
        <f t="shared" si="2"/>
        <v>145</v>
      </c>
      <c r="D81" s="31">
        <f>145</f>
        <v>145</v>
      </c>
      <c r="E81" s="27"/>
      <c r="F81" s="27"/>
      <c r="G81" s="27"/>
      <c r="H81" s="27"/>
    </row>
    <row r="82" spans="1:8" ht="15" customHeight="1" x14ac:dyDescent="0.2">
      <c r="A82" s="28">
        <v>44</v>
      </c>
      <c r="B82" s="28" t="s">
        <v>391</v>
      </c>
      <c r="C82" s="29">
        <f t="shared" si="2"/>
        <v>130</v>
      </c>
      <c r="D82" s="31">
        <f>130</f>
        <v>130</v>
      </c>
      <c r="E82" s="27"/>
      <c r="F82" s="27"/>
      <c r="G82" s="27"/>
      <c r="H82" s="27"/>
    </row>
    <row r="83" spans="1:8" ht="15" customHeight="1" x14ac:dyDescent="0.2">
      <c r="A83" s="28">
        <v>44</v>
      </c>
      <c r="B83" s="28" t="s">
        <v>399</v>
      </c>
      <c r="C83" s="29">
        <f t="shared" si="2"/>
        <v>130</v>
      </c>
      <c r="D83" s="31">
        <f>130</f>
        <v>130</v>
      </c>
      <c r="E83" s="27"/>
      <c r="F83" s="27"/>
      <c r="G83" s="27"/>
      <c r="H83" s="27"/>
    </row>
    <row r="84" spans="1:8" ht="15" customHeight="1" x14ac:dyDescent="0.2">
      <c r="A84" s="28">
        <v>44</v>
      </c>
      <c r="B84" s="28" t="s">
        <v>360</v>
      </c>
      <c r="C84" s="29">
        <f t="shared" si="2"/>
        <v>130</v>
      </c>
      <c r="D84" s="31">
        <f>130</f>
        <v>130</v>
      </c>
      <c r="E84" s="27"/>
      <c r="F84" s="27"/>
      <c r="G84" s="27"/>
      <c r="H84" s="27"/>
    </row>
    <row r="85" spans="1:8" ht="15" customHeight="1" x14ac:dyDescent="0.2">
      <c r="A85" s="28">
        <v>45</v>
      </c>
      <c r="B85" s="28" t="s">
        <v>296</v>
      </c>
      <c r="C85" s="29">
        <f t="shared" si="2"/>
        <v>115</v>
      </c>
      <c r="D85" s="31">
        <f>115</f>
        <v>115</v>
      </c>
      <c r="E85" s="27"/>
      <c r="F85" s="27"/>
      <c r="G85" s="27"/>
      <c r="H85" s="27"/>
    </row>
    <row r="86" spans="1:8" ht="15" customHeight="1" x14ac:dyDescent="0.2">
      <c r="A86" s="28">
        <v>45</v>
      </c>
      <c r="B86" s="28" t="s">
        <v>378</v>
      </c>
      <c r="C86" s="29">
        <f t="shared" si="2"/>
        <v>115</v>
      </c>
      <c r="D86" s="31">
        <f>115</f>
        <v>115</v>
      </c>
      <c r="E86" s="27"/>
      <c r="F86" s="27"/>
      <c r="G86" s="27"/>
      <c r="H86" s="27"/>
    </row>
    <row r="87" spans="1:8" ht="15" customHeight="1" x14ac:dyDescent="0.2">
      <c r="A87" s="28">
        <v>45</v>
      </c>
      <c r="B87" s="28" t="s">
        <v>397</v>
      </c>
      <c r="C87" s="29">
        <f t="shared" si="2"/>
        <v>115</v>
      </c>
      <c r="D87" s="31">
        <f>115</f>
        <v>115</v>
      </c>
      <c r="E87" s="27"/>
      <c r="F87" s="27"/>
      <c r="G87" s="27"/>
      <c r="H87" s="27"/>
    </row>
    <row r="88" spans="1:8" ht="15" customHeight="1" x14ac:dyDescent="0.2">
      <c r="A88" s="28">
        <v>45</v>
      </c>
      <c r="B88" s="28" t="s">
        <v>392</v>
      </c>
      <c r="C88" s="29">
        <f t="shared" si="2"/>
        <v>115</v>
      </c>
      <c r="D88" s="31">
        <f>115</f>
        <v>115</v>
      </c>
      <c r="E88" s="27"/>
      <c r="F88" s="27"/>
      <c r="G88" s="27"/>
      <c r="H88" s="27"/>
    </row>
    <row r="89" spans="1:8" ht="13.5" x14ac:dyDescent="0.25">
      <c r="B89" s="26"/>
    </row>
    <row r="90" spans="1:8" ht="15" x14ac:dyDescent="0.25">
      <c r="A90" s="34" t="s">
        <v>361</v>
      </c>
      <c r="B90" s="35"/>
      <c r="C90" s="35"/>
    </row>
    <row r="91" spans="1:8" ht="18.75" customHeight="1" x14ac:dyDescent="0.25">
      <c r="A91" s="32" t="s">
        <v>4</v>
      </c>
      <c r="B91" s="33"/>
      <c r="C91" s="33"/>
      <c r="D91" s="3"/>
      <c r="E91" s="3"/>
      <c r="F91" s="3"/>
      <c r="G91" s="3"/>
      <c r="H91" s="3"/>
    </row>
  </sheetData>
  <sortState ref="A8:H88">
    <sortCondition descending="1" ref="C8:C88"/>
  </sortState>
  <mergeCells count="8">
    <mergeCell ref="A91:C91"/>
    <mergeCell ref="A90:C90"/>
    <mergeCell ref="A1:H1"/>
    <mergeCell ref="A2:H2"/>
    <mergeCell ref="A6:H6"/>
    <mergeCell ref="A3:H3"/>
    <mergeCell ref="A4:H4"/>
    <mergeCell ref="A5:H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2" t="s">
        <v>3</v>
      </c>
      <c r="B51" s="43"/>
      <c r="C51" s="4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4" t="s">
        <v>4</v>
      </c>
      <c r="B52" s="45"/>
      <c r="C52" s="4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6" t="s">
        <v>5</v>
      </c>
      <c r="B53" s="47"/>
      <c r="C53" s="4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2" t="s">
        <v>3</v>
      </c>
      <c r="B52" s="43"/>
      <c r="C52" s="4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4" t="s">
        <v>4</v>
      </c>
      <c r="B53" s="45"/>
      <c r="C53" s="4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6" t="s">
        <v>5</v>
      </c>
      <c r="B54" s="47"/>
      <c r="C54" s="4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2" t="s">
        <v>3</v>
      </c>
      <c r="B43" s="43"/>
      <c r="C43" s="4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4" t="s">
        <v>4</v>
      </c>
      <c r="B44" s="45"/>
      <c r="C44" s="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6" t="s">
        <v>5</v>
      </c>
      <c r="B45" s="47"/>
      <c r="C45" s="4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2" t="s">
        <v>3</v>
      </c>
      <c r="B47" s="43"/>
      <c r="C47" s="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4" t="s">
        <v>4</v>
      </c>
      <c r="B48" s="45"/>
      <c r="C48" s="4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6" t="s">
        <v>5</v>
      </c>
      <c r="B49" s="47"/>
      <c r="C49" s="4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326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278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2" t="s">
        <v>3</v>
      </c>
      <c r="B90" s="43"/>
      <c r="C90" s="4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4" t="s">
        <v>4</v>
      </c>
      <c r="B91" s="45"/>
      <c r="C91" s="4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6" t="s">
        <v>5</v>
      </c>
      <c r="B92" s="47"/>
      <c r="C92" s="4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2" t="s">
        <v>3</v>
      </c>
      <c r="B67" s="43"/>
      <c r="C67" s="4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4" t="s">
        <v>4</v>
      </c>
      <c r="B68" s="45"/>
      <c r="C68" s="4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6" t="s">
        <v>5</v>
      </c>
      <c r="B69" s="47"/>
      <c r="C69" s="4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2" t="s">
        <v>3</v>
      </c>
      <c r="B33" s="43"/>
      <c r="C33" s="4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4" t="s">
        <v>4</v>
      </c>
      <c r="B34" s="45"/>
      <c r="C34" s="4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6" t="s">
        <v>5</v>
      </c>
      <c r="B35" s="47"/>
      <c r="C35" s="4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2" t="s">
        <v>3</v>
      </c>
      <c r="B26" s="43"/>
      <c r="C26" s="4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4" t="s">
        <v>4</v>
      </c>
      <c r="B27" s="45"/>
      <c r="C27" s="4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6" t="s">
        <v>5</v>
      </c>
      <c r="B28" s="47"/>
      <c r="C28" s="4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2" t="s">
        <v>3</v>
      </c>
      <c r="B28" s="43"/>
      <c r="C28" s="4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4" t="s">
        <v>4</v>
      </c>
      <c r="B29" s="45"/>
      <c r="C29" s="4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6" t="s">
        <v>5</v>
      </c>
      <c r="B30" s="47"/>
      <c r="C30" s="4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2" t="s">
        <v>3</v>
      </c>
      <c r="B38" s="43"/>
      <c r="C38" s="4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4" t="s">
        <v>4</v>
      </c>
      <c r="B39" s="45"/>
      <c r="C39" s="4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6" t="s">
        <v>5</v>
      </c>
      <c r="B40" s="47"/>
      <c r="C40" s="4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156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2" t="s">
        <v>3</v>
      </c>
      <c r="B44" s="43"/>
      <c r="C44" s="4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4" t="s">
        <v>4</v>
      </c>
      <c r="B45" s="45"/>
      <c r="C45" s="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6" t="s">
        <v>5</v>
      </c>
      <c r="B46" s="47"/>
      <c r="C46" s="4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2" t="s">
        <v>4</v>
      </c>
      <c r="B83" s="33"/>
      <c r="C83" s="33"/>
      <c r="D83" s="33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6-23-26 - 10-5-26 (20 Year)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'6-23-26 - 10-5-26 (20 Year)'!Print_Area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2026-06-24T10:16:49Z</cp:lastPrinted>
  <dcterms:created xsi:type="dcterms:W3CDTF">2013-12-12T05:08:35Z</dcterms:created>
  <dcterms:modified xsi:type="dcterms:W3CDTF">2026-06-30T06:30:19Z</dcterms:modified>
</cp:coreProperties>
</file>