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0-2-25 - 12-19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'10-2-25 - 12-19-25 (7 quarter)'!$A$1:$O$90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61" l="1"/>
  <c r="M9" i="61"/>
  <c r="M8" i="61"/>
  <c r="C41" i="61"/>
  <c r="C54" i="61"/>
  <c r="C55" i="61"/>
  <c r="C53" i="61"/>
  <c r="C52" i="61"/>
  <c r="C37" i="61"/>
  <c r="K22" i="61"/>
  <c r="K9" i="61"/>
  <c r="K8" i="61"/>
  <c r="C38" i="61"/>
  <c r="C68" i="61" l="1"/>
  <c r="C56" i="61"/>
  <c r="J12" i="61"/>
  <c r="J13" i="61"/>
  <c r="C70" i="61"/>
  <c r="G86" i="61"/>
  <c r="C86" i="61" s="1"/>
  <c r="C63" i="61"/>
  <c r="J16" i="61"/>
  <c r="J18" i="61"/>
  <c r="J9" i="61"/>
  <c r="J19" i="61"/>
  <c r="C74" i="61"/>
  <c r="C62" i="61"/>
  <c r="C82" i="61"/>
  <c r="I10" i="61"/>
  <c r="C71" i="61"/>
  <c r="C65" i="61"/>
  <c r="I12" i="61"/>
  <c r="I9" i="61"/>
  <c r="C39" i="61"/>
  <c r="I11" i="61"/>
  <c r="I13" i="61"/>
  <c r="C84" i="61"/>
  <c r="C78" i="61"/>
  <c r="C42" i="61"/>
  <c r="C34" i="61"/>
  <c r="C79" i="61"/>
  <c r="C72" i="61"/>
  <c r="C69" i="61"/>
  <c r="H23" i="61"/>
  <c r="H8" i="61"/>
  <c r="H11" i="61"/>
  <c r="H49" i="61"/>
  <c r="C49" i="61" s="1"/>
  <c r="H59" i="61"/>
  <c r="C59" i="61" s="1"/>
  <c r="H16" i="61"/>
  <c r="H10" i="61"/>
  <c r="H18" i="61"/>
  <c r="H17" i="61"/>
  <c r="H50" i="61"/>
  <c r="C50" i="61" s="1"/>
  <c r="C67" i="61"/>
  <c r="G61" i="61"/>
  <c r="C61" i="61" s="1"/>
  <c r="G13" i="61"/>
  <c r="G45" i="61"/>
  <c r="C45" i="61" s="1"/>
  <c r="G8" i="61"/>
  <c r="G10" i="61"/>
  <c r="G18" i="61"/>
  <c r="G16" i="61"/>
  <c r="G15" i="61"/>
  <c r="G36" i="61"/>
  <c r="G23" i="61"/>
  <c r="G28" i="61"/>
  <c r="G57" i="61"/>
  <c r="C57" i="61" s="1"/>
  <c r="G29" i="61"/>
  <c r="G30" i="61"/>
  <c r="E25" i="61"/>
  <c r="D25" i="61"/>
  <c r="G21" i="61"/>
  <c r="G11" i="61"/>
  <c r="C18" i="61" l="1"/>
  <c r="C25" i="61"/>
  <c r="C16" i="61"/>
  <c r="C80" i="61"/>
  <c r="C77" i="61"/>
  <c r="F36" i="61"/>
  <c r="C36" i="61" s="1"/>
  <c r="F14" i="61"/>
  <c r="F13" i="61"/>
  <c r="F8" i="61"/>
  <c r="F9" i="61"/>
  <c r="F75" i="61"/>
  <c r="C75" i="61" s="1"/>
  <c r="F23" i="61"/>
  <c r="F46" i="61"/>
  <c r="F58" i="61"/>
  <c r="C58" i="61" s="1"/>
  <c r="F17" i="61"/>
  <c r="F21" i="61"/>
  <c r="F15" i="61"/>
  <c r="E85" i="61"/>
  <c r="C85" i="61" s="1"/>
  <c r="E40" i="61"/>
  <c r="C40" i="61" s="1"/>
  <c r="E81" i="61"/>
  <c r="C81" i="61" s="1"/>
  <c r="E29" i="61"/>
  <c r="E23" i="61"/>
  <c r="E33" i="61"/>
  <c r="E60" i="61"/>
  <c r="C60" i="61" s="1"/>
  <c r="E26" i="61"/>
  <c r="C26" i="61" s="1"/>
  <c r="E12" i="61"/>
  <c r="E31" i="61"/>
  <c r="C47" i="61"/>
  <c r="E10" i="61"/>
  <c r="E8" i="61"/>
  <c r="E21" i="61"/>
  <c r="E83" i="61"/>
  <c r="D11" i="61"/>
  <c r="C11" i="61" s="1"/>
  <c r="E46" i="61"/>
  <c r="E15" i="61"/>
  <c r="C73" i="61"/>
  <c r="E64" i="61"/>
  <c r="C64" i="61" s="1"/>
  <c r="E17" i="61"/>
  <c r="E19" i="61"/>
  <c r="E28" i="61"/>
  <c r="C28" i="61" s="1"/>
  <c r="E48" i="61"/>
  <c r="C48" i="61" s="1"/>
  <c r="C23" i="61" l="1"/>
  <c r="C46" i="61"/>
  <c r="C21" i="61"/>
  <c r="C15" i="61"/>
  <c r="D12" i="61"/>
  <c r="C12" i="61" s="1"/>
  <c r="C83" i="61"/>
  <c r="D10" i="61"/>
  <c r="C10" i="61" s="1"/>
  <c r="D14" i="61"/>
  <c r="C14" i="61" s="1"/>
  <c r="D8" i="61"/>
  <c r="C8" i="61" s="1"/>
  <c r="D35" i="61"/>
  <c r="C35" i="61" s="1"/>
  <c r="D29" i="61"/>
  <c r="C29" i="61" s="1"/>
  <c r="D20" i="61"/>
  <c r="C20" i="61" s="1"/>
  <c r="D76" i="61"/>
  <c r="C76" i="61" s="1"/>
  <c r="D30" i="61"/>
  <c r="C30" i="61" s="1"/>
  <c r="D27" i="61"/>
  <c r="C27" i="61" s="1"/>
  <c r="D22" i="61"/>
  <c r="C22" i="61" s="1"/>
  <c r="D19" i="61"/>
  <c r="C19" i="61" s="1"/>
  <c r="D24" i="61"/>
  <c r="C24" i="61" s="1"/>
  <c r="D17" i="61"/>
  <c r="C17" i="61" s="1"/>
  <c r="C51" i="61"/>
  <c r="C66" i="61"/>
  <c r="C43" i="61"/>
  <c r="C44" i="61"/>
  <c r="C13" i="61"/>
  <c r="C33" i="61"/>
  <c r="C9" i="61"/>
  <c r="C32" i="61"/>
  <c r="C31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<sst xmlns="http://schemas.openxmlformats.org/spreadsheetml/2006/main" count="938" uniqueCount="563">
  <si>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</si>
  <si>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</si>
  <si>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</si>
  <si>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</si>
  <si>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</si>
  <si>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</si>
  <si>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</si>
  <si>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</si>
  <si>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</si>
  <si>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</si>
  <si>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</si>
  <si>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</si>
  <si>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</si>
  <si>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</si>
  <si>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</si>
  <si>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</si>
  <si>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</si>
  <si>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</si>
  <si>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</si>
  <si>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</si>
  <si>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</si>
  <si>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</si>
  <si>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</si>
  <si>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</si>
  <si>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</si>
  <si>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</si>
  <si>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</si>
  <si>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</si>
  <si>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</si>
  <si>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</si>
  <si>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</si>
  <si>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</si>
  <si>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</si>
  <si>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</si>
  <si>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</si>
  <si>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</si>
  <si>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</si>
  <si>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</si>
  <si>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</si>
  <si>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</si>
  <si>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</si>
  <si>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</si>
  <si>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</si>
  <si>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</si>
  <si>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</si>
  <si>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</si>
  <si>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</si>
  <si>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</si>
  <si>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</si>
  <si>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</si>
  <si>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</si>
  <si>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</si>
  <si>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</si>
  <si>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</si>
  <si>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</si>
  <si>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</si>
  <si>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</si>
  <si>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</si>
  <si>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</si>
  <si>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</si>
  <si>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</si>
  <si>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</si>
  <si>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</si>
  <si>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</si>
  <si>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</si>
  <si>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</si>
  <si>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</si>
  <si>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</si>
  <si>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</si>
  <si>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</si>
  <si>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</si>
  <si>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</si>
  <si>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</si>
  <si>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</si>
  <si>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</si>
  <si>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</si>
  <si>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</si>
  <si>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</si>
  <si>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</si>
  <si>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</si>
  <si>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</si>
  <si>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</si>
  <si>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</si>
  <si>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</si>
  <si>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</si>
  <si>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</si>
  <si>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</si>
  <si>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</si>
  <si>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</si>
  <si>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</si>
  <si>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</si>
  <si>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</si>
  <si>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</si>
  <si>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</si>
  <si>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</si>
  <si>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</si>
  <si>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</si>
  <si>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</si>
  <si>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</si>
  <si>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</si>
  <si>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</si>
  <si>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</si>
  <si>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</si>
  <si>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</si>
  <si>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</si>
  <si>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</si>
  <si>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</si>
  <si>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</si>
  <si>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</si>
  <si>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</si>
  <si>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</si>
  <si>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</si>
  <si>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</si>
  <si>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</si>
  <si>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</si>
  <si>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</si>
  <si>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</si>
  <si>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</si>
  <si>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</si>
  <si>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</si>
  <si>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</si>
  <si>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</si>
  <si>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</si>
  <si>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</si>
  <si>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</si>
  <si>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</si>
  <si>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</si>
  <si>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</si>
  <si>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</si>
  <si>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</si>
  <si>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</si>
  <si>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</si>
  <si>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</si>
  <si>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</si>
  <si>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</si>
  <si>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</si>
  <si>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</si>
  <si>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</si>
  <si>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</si>
  <si>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</si>
  <si>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</si>
  <si>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</si>
  <si>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</si>
  <si>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</si>
  <si>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</si>
  <si>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</si>
  <si>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</si>
  <si>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</si>
  <si>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</si>
  <si>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</si>
  <si>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</si>
  <si>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</si>
  <si>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</si>
  <si>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</si>
  <si>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</si>
  <si>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</si>
  <si>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</si>
  <si>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</si>
  <si>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</si>
  <si>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</si>
  <si>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</si>
  <si>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</si>
  <si>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</si>
  <si>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</si>
  <si>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</si>
  <si>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</si>
  <si>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</si>
  <si>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</si>
  <si>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</si>
  <si>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</si>
  <si>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</si>
  <si>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</si>
  <si>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</si>
  <si>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</si>
  <si>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</si>
  <si>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</si>
  <si>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</si>
  <si>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</si>
  <si>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</si>
  <si>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</si>
  <si>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</si>
  <si>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</si>
  <si>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</si>
  <si>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</si>
  <si>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</si>
  <si>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</si>
  <si>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</si>
  <si>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</si>
  <si>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</si>
  <si>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</si>
  <si>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</si>
  <si>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</si>
  <si>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</si>
  <si>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</si>
  <si>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</si>
  <si>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</si>
  <si>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</si>
  <si>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</si>
  <si>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</si>
  <si>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</si>
  <si>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</si>
  <si>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</si>
  <si>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</si>
  <si>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</si>
  <si>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</si>
  <si>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</si>
  <si>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</si>
  <si>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</si>
  <si>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</si>
  <si>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</si>
  <si>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</si>
  <si>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</si>
  <si>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</si>
  <si>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</si>
  <si>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</si>
  <si>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</si>
  <si>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</si>
  <si>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</si>
  <si>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</si>
  <si>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</si>
  <si>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</si>
  <si>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</si>
  <si>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</si>
  <si>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</si>
  <si>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</si>
  <si>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</si>
  <si>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</si>
  <si>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</si>
  <si>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</si>
  <si>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</si>
  <si>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</si>
  <si>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</si>
  <si>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</si>
  <si>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</si>
  <si>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</si>
  <si>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</si>
  <si>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</si>
  <si>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</si>
  <si>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</si>
  <si>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</si>
  <si>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</si>
  <si>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</si>
  <si>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</si>
  <si>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</si>
  <si>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</si>
  <si>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</si>
  <si>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</si>
  <si>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</si>
  <si>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</si>
  <si>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</si>
  <si>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</si>
  <si>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</si>
  <si>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</si>
  <si>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</si>
  <si>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</si>
  <si>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</si>
  <si>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</si>
  <si>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</si>
  <si>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</si>
  <si>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</si>
  <si>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</si>
  <si>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</si>
  <si>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</si>
  <si>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</si>
  <si>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</si>
  <si>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</si>
  <si>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</si>
  <si>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</si>
  <si>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</si>
  <si>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</si>
  <si>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</si>
  <si>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</si>
  <si>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</si>
  <si>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</si>
  <si>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</si>
  <si>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</si>
  <si>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</si>
  <si>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</si>
  <si>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</si>
  <si>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</si>
  <si>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</si>
  <si>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</si>
  <si>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</si>
  <si>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</si>
  <si>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</si>
  <si>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</si>
  <si>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</si>
  <si>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</si>
  <si>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</si>
  <si>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</si>
  <si>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</si>
  <si>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</si>
  <si>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</si>
  <si>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</si>
  <si>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</si>
  <si>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</si>
  <si>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</si>
  <si>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</si>
  <si>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</si>
  <si>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</si>
  <si>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</si>
  <si>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</si>
  <si>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</si>
  <si>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</si>
  <si>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</si>
  <si>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</si>
  <si>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</si>
  <si>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</si>
  <si>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</si>
  <si>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</si>
  <si>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</si>
  <si>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</si>
  <si>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</si>
  <si>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</si>
  <si>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</si>
  <si>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</si>
  <si>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</si>
  <si>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</si>
  <si>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</si>
  <si>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</si>
  <si>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</si>
  <si>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</si>
  <si>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</si>
  <si>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</si>
  <si>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</si>
  <si>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</si>
  <si>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</si>
  <si>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</si>
  <si>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</si>
  <si>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</si>
  <si>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</si>
  <si>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</si>
  <si>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</si>
  <si>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</si>
  <si>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</si>
  <si>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</si>
  <si>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</si>
  <si>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</si>
  <si>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</si>
  <si>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</si>
  <si>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</si>
  <si>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</si>
  <si>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</si>
  <si>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</si>
  <si>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</si>
  <si>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</si>
  <si>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</si>
  <si>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</si>
  <si>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</si>
  <si>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</si>
  <si>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</si>
  <si>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</si>
  <si>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</si>
  <si>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</si>
  <si>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</si>
  <si>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</si>
  <si>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</si>
  <si>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</si>
  <si>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</si>
  <si>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</si>
  <si>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</si>
  <si>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</si>
  <si>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</si>
  <si>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</si>
  <si>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</si>
  <si>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</si>
  <si>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</si>
  <si>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</si>
  <si>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</si>
  <si>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</si>
  <si>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</si>
  <si>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</si>
  <si>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</si>
  <si>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</si>
  <si>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</si>
  <si>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</si>
  <si>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</si>
  <si>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</si>
  <si>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</si>
  <si>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</si>
  <si>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</si>
  <si>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</si>
  <si>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</si>
  <si>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</si>
  <si>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</si>
  <si>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</si>
  <si>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</si>
  <si>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</si>
  <si>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</si>
  <si>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</si>
  <si>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</si>
  <si>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</si>
  <si>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</si>
  <si>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</si>
  <si>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</si>
  <si>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</si>
  <si>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</si>
  <si>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</si>
  <si>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</si>
  <si>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</si>
  <si>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</si>
  <si>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</si>
  <si>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</si>
  <si>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</si>
  <si>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</si>
  <si>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</si>
  <si>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</si>
  <si>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</si>
  <si>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</si>
  <si>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</si>
  <si>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</si>
  <si>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</si>
  <si>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</si>
  <si>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</si>
  <si>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</si>
  <si>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</si>
  <si>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</si>
  <si>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</si>
  <si>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</si>
  <si>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</si>
  <si>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</si>
  <si>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</si>
  <si>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</si>
  <si>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</si>
  <si>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</si>
  <si>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</si>
  <si>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</si>
  <si>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</si>
  <si>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</si>
  <si>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</si>
  <si>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</si>
  <si>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</si>
  <si>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</si>
  <si>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</si>
  <si>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</si>
  <si>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</si>
  <si>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</si>
  <si>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</si>
  <si>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</si>
  <si>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</si>
  <si>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</si>
  <si>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</si>
  <si>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</si>
  <si>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</si>
  <si>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</si>
  <si>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</si>
  <si>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</si>
  <si>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</si>
  <si>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</si>
  <si>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</si>
  <si>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</si>
  <si>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</si>
  <si>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</si>
  <si>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</si>
  <si>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</si>
  <si>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</si>
  <si>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</si>
  <si>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</si>
  <si>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</si>
  <si>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</si>
  <si>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</si>
  <si>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</si>
  <si>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</si>
  <si>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</si>
  <si>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</si>
  <si>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</si>
  <si>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</si>
  <si>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</si>
  <si>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</si>
  <si>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</si>
  <si>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</si>
  <si>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</si>
  <si>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</si>
  <si>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</si>
  <si>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</si>
  <si>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</si>
  <si>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</si>
  <si>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</si>
  <si>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</si>
  <si>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</si>
  <si>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</si>
  <si>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</si>
  <si>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</si>
  <si>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</si>
  <si>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</si>
  <si>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</si>
  <si>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</si>
  <si>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</si>
  <si>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</si>
  <si>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</si>
  <si>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</si>
  <si>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</si>
  <si>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</si>
  <si>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</si>
  <si>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</si>
  <si>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</si>
  <si>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</si>
  <si>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</si>
  <si>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</si>
  <si>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</si>
  <si>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</si>
  <si>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</si>
  <si>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</si>
  <si>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</si>
  <si>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</si>
  <si>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</si>
  <si>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</si>
  <si>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</si>
  <si>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</si>
  <si>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</si>
  <si>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</si>
  <si>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</si>
  <si>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</si>
  <si>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</si>
  <si>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</si>
  <si>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</si>
  <si>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</si>
  <si>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</si>
  <si>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</si>
  <si>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</si>
  <si>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</si>
  <si>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</si>
  <si>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12/4 - 12/5</t>
  </si>
  <si>
    <t>12/11 - 12/12</t>
  </si>
  <si>
    <t>12/18 - 12/19</t>
  </si>
  <si>
    <t>QUARTERLY EVENT: THURSDAY 12/25/25</t>
  </si>
  <si>
    <t>Chaparla, Pauan</t>
  </si>
  <si>
    <t>Clarke, Hayden</t>
  </si>
  <si>
    <t>Reid, Jake</t>
  </si>
  <si>
    <t>Arkfeid, Nicholas</t>
  </si>
  <si>
    <t>Chunduri, Vamji</t>
  </si>
  <si>
    <t>Ashley, Vernon</t>
  </si>
  <si>
    <t>Rach, Kelly</t>
  </si>
  <si>
    <t>Filpo, Eridanian</t>
  </si>
  <si>
    <t>Fuiton, Tiffany</t>
  </si>
  <si>
    <t>Cade, Lori</t>
  </si>
  <si>
    <t>Wendt, Becky</t>
  </si>
  <si>
    <t>Fragoso, Daniel</t>
  </si>
  <si>
    <t>Jamison, Conner</t>
  </si>
  <si>
    <t>Crawford, Suanne</t>
  </si>
  <si>
    <t>Aylor, Zach</t>
  </si>
  <si>
    <t>Ward, Sethan</t>
  </si>
  <si>
    <t>Mitchell, Steven</t>
  </si>
  <si>
    <t>Faires, Nolan</t>
  </si>
  <si>
    <t>Quintam, Brian</t>
  </si>
  <si>
    <t>Bois, Erie</t>
  </si>
  <si>
    <t>Beckford, Romario</t>
  </si>
  <si>
    <t>Amend, Bryan</t>
  </si>
  <si>
    <t>McBee, Brendan</t>
  </si>
  <si>
    <t>Rodriguez, Danilo</t>
  </si>
  <si>
    <t>Lopez, Riley</t>
  </si>
  <si>
    <t>Charles, Dwayne</t>
  </si>
  <si>
    <t>Miranda, Melissa</t>
  </si>
  <si>
    <t>Wiggins, Calvin</t>
  </si>
  <si>
    <t>Hines, Rowan</t>
  </si>
  <si>
    <t>Uenpati, Anirudh</t>
  </si>
  <si>
    <t>Kalleda, Geeth</t>
  </si>
  <si>
    <t>Gohil, Aash</t>
  </si>
  <si>
    <t>Steigerwait, Nick</t>
  </si>
  <si>
    <t>Dixon, Clyde</t>
  </si>
  <si>
    <t>Kalbarczyk, Anthony</t>
  </si>
  <si>
    <t>Lopez, Christine</t>
  </si>
  <si>
    <t>Iweh, Brendalyn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</si>
</sst>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1" fillId="26" borderId="10" xfId="37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0" fontId="41" fillId="0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1464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zoomScaleNormal="100" workbookViewId="0">
      <selection activeCell="N8" sqref="N8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525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409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38" t="s">
        <v>1</v>
      </c>
      <c r="B7" s="38" t="s">
        <v>0</v>
      </c>
      <c r="C7" s="38" t="s">
        <v>2</v>
      </c>
      <c r="D7" s="39" t="s">
        <v>512</v>
      </c>
      <c r="E7" s="39" t="s">
        <v>515</v>
      </c>
      <c r="F7" s="39" t="s">
        <v>516</v>
      </c>
      <c r="G7" s="39" t="s">
        <v>517</v>
      </c>
      <c r="H7" s="39" t="s">
        <v>518</v>
      </c>
      <c r="I7" s="39" t="s">
        <v>519</v>
      </c>
      <c r="J7" s="39" t="s">
        <v>520</v>
      </c>
      <c r="K7" s="39" t="s">
        <v>521</v>
      </c>
      <c r="L7" s="39">
        <v>45989</v>
      </c>
      <c r="M7" s="39" t="s">
        <v>522</v>
      </c>
      <c r="N7" s="39" t="s">
        <v>523</v>
      </c>
      <c r="O7" s="39" t="s">
        <v>524</v>
      </c>
    </row>
    <row r="8" spans="1:15" ht="15" customHeight="1" x14ac:dyDescent="0.25">
      <c r="A8" s="40">
        <v>1</v>
      </c>
      <c r="B8" s="40" t="s">
        <v>181</v>
      </c>
      <c r="C8" s="41">
        <f t="shared" ref="C8:C39" si="0">SUM(D8:O8)</f>
        <v>6875</v>
      </c>
      <c r="D8" s="42">
        <f>375+425</f>
        <v>800</v>
      </c>
      <c r="E8" s="42">
        <f>350+575</f>
        <v>925</v>
      </c>
      <c r="F8" s="42">
        <f>475+425</f>
        <v>900</v>
      </c>
      <c r="G8" s="42">
        <f>275+375</f>
        <v>650</v>
      </c>
      <c r="H8" s="42">
        <f>425+375</f>
        <v>800</v>
      </c>
      <c r="I8" s="42">
        <v>475</v>
      </c>
      <c r="J8" s="42">
        <v>475</v>
      </c>
      <c r="K8" s="42">
        <f>475+475</f>
        <v>950</v>
      </c>
      <c r="L8" s="42">
        <v>0</v>
      </c>
      <c r="M8" s="42">
        <f>475+425</f>
        <v>900</v>
      </c>
      <c r="N8" s="42"/>
      <c r="O8" s="42"/>
    </row>
    <row r="9" spans="1:15" ht="15" customHeight="1" x14ac:dyDescent="0.25">
      <c r="A9" s="40">
        <v>2</v>
      </c>
      <c r="B9" s="40" t="s">
        <v>357</v>
      </c>
      <c r="C9" s="41">
        <f t="shared" si="0"/>
        <v>4310</v>
      </c>
      <c r="D9" s="42">
        <v>160</v>
      </c>
      <c r="E9" s="42">
        <v>0</v>
      </c>
      <c r="F9" s="42">
        <f>325+575</f>
        <v>900</v>
      </c>
      <c r="G9" s="42">
        <v>300</v>
      </c>
      <c r="H9" s="42">
        <v>0</v>
      </c>
      <c r="I9" s="42">
        <f>425+300</f>
        <v>725</v>
      </c>
      <c r="J9" s="42">
        <f>475+425</f>
        <v>900</v>
      </c>
      <c r="K9" s="42">
        <f>300+425</f>
        <v>725</v>
      </c>
      <c r="L9" s="42">
        <v>0</v>
      </c>
      <c r="M9" s="43">
        <f>325+275</f>
        <v>600</v>
      </c>
      <c r="N9" s="42"/>
      <c r="O9" s="42"/>
    </row>
    <row r="10" spans="1:15" ht="15" customHeight="1" x14ac:dyDescent="0.25">
      <c r="A10" s="40">
        <v>3</v>
      </c>
      <c r="B10" s="40" t="s">
        <v>284</v>
      </c>
      <c r="C10" s="41">
        <f t="shared" si="0"/>
        <v>4060</v>
      </c>
      <c r="D10" s="42">
        <f>325+275</f>
        <v>600</v>
      </c>
      <c r="E10" s="42">
        <f>275+475</f>
        <v>750</v>
      </c>
      <c r="F10" s="42">
        <v>325</v>
      </c>
      <c r="G10" s="42">
        <f>160+425</f>
        <v>585</v>
      </c>
      <c r="H10" s="42">
        <f>300</f>
        <v>300</v>
      </c>
      <c r="I10" s="42">
        <f>300+175</f>
        <v>475</v>
      </c>
      <c r="J10" s="42">
        <v>375</v>
      </c>
      <c r="K10" s="42">
        <v>325</v>
      </c>
      <c r="L10" s="42">
        <v>0</v>
      </c>
      <c r="M10" s="42">
        <v>325</v>
      </c>
      <c r="N10" s="43"/>
      <c r="O10" s="43"/>
    </row>
    <row r="11" spans="1:15" ht="15" customHeight="1" x14ac:dyDescent="0.25">
      <c r="A11" s="40">
        <v>4</v>
      </c>
      <c r="B11" s="40" t="s">
        <v>383</v>
      </c>
      <c r="C11" s="41">
        <f t="shared" si="0"/>
        <v>3950</v>
      </c>
      <c r="D11" s="42">
        <f>225</f>
        <v>225</v>
      </c>
      <c r="E11" s="42">
        <v>0</v>
      </c>
      <c r="F11" s="42">
        <v>0</v>
      </c>
      <c r="G11" s="42">
        <f>575</f>
        <v>575</v>
      </c>
      <c r="H11" s="42">
        <f>475+475</f>
        <v>950</v>
      </c>
      <c r="I11" s="42">
        <f>350+350</f>
        <v>700</v>
      </c>
      <c r="J11" s="42">
        <v>350</v>
      </c>
      <c r="K11" s="42">
        <v>575</v>
      </c>
      <c r="L11" s="42">
        <v>0</v>
      </c>
      <c r="M11" s="42">
        <v>575</v>
      </c>
      <c r="N11" s="42"/>
      <c r="O11" s="42"/>
    </row>
    <row r="12" spans="1:15" ht="15" customHeight="1" x14ac:dyDescent="0.25">
      <c r="A12" s="40">
        <v>5</v>
      </c>
      <c r="B12" s="40" t="s">
        <v>257</v>
      </c>
      <c r="C12" s="41">
        <f t="shared" si="0"/>
        <v>3050</v>
      </c>
      <c r="D12" s="42">
        <f>130+200</f>
        <v>330</v>
      </c>
      <c r="E12" s="42">
        <f>115+325</f>
        <v>440</v>
      </c>
      <c r="F12" s="42">
        <v>475</v>
      </c>
      <c r="G12" s="42">
        <v>350</v>
      </c>
      <c r="H12" s="42">
        <v>175</v>
      </c>
      <c r="I12" s="42">
        <f>225+250</f>
        <v>475</v>
      </c>
      <c r="J12" s="42">
        <f>325+130</f>
        <v>455</v>
      </c>
      <c r="K12" s="42">
        <v>0</v>
      </c>
      <c r="L12" s="42">
        <v>0</v>
      </c>
      <c r="M12" s="42">
        <v>350</v>
      </c>
      <c r="N12" s="42"/>
      <c r="O12" s="42"/>
    </row>
    <row r="13" spans="1:15" ht="15" customHeight="1" x14ac:dyDescent="0.25">
      <c r="A13" s="40">
        <v>6</v>
      </c>
      <c r="B13" s="40" t="s">
        <v>464</v>
      </c>
      <c r="C13" s="41">
        <f t="shared" si="0"/>
        <v>2865</v>
      </c>
      <c r="D13" s="42">
        <v>145</v>
      </c>
      <c r="E13" s="42">
        <v>0</v>
      </c>
      <c r="F13" s="42">
        <f>225+350</f>
        <v>575</v>
      </c>
      <c r="G13" s="42">
        <f>175+275</f>
        <v>450</v>
      </c>
      <c r="H13" s="42">
        <v>325</v>
      </c>
      <c r="I13" s="42">
        <f>250+575</f>
        <v>825</v>
      </c>
      <c r="J13" s="42">
        <f>200+145</f>
        <v>345</v>
      </c>
      <c r="K13" s="42">
        <v>200</v>
      </c>
      <c r="L13" s="42">
        <v>0</v>
      </c>
      <c r="M13" s="42">
        <v>0</v>
      </c>
      <c r="N13" s="42"/>
      <c r="O13" s="42"/>
    </row>
    <row r="14" spans="1:15" ht="15" customHeight="1" x14ac:dyDescent="0.25">
      <c r="A14" s="40">
        <v>7</v>
      </c>
      <c r="B14" s="40" t="s">
        <v>412</v>
      </c>
      <c r="C14" s="41">
        <f t="shared" si="0"/>
        <v>2575</v>
      </c>
      <c r="D14" s="42">
        <f>275+325</f>
        <v>600</v>
      </c>
      <c r="E14" s="42">
        <v>0</v>
      </c>
      <c r="F14" s="42">
        <f>425+275</f>
        <v>700</v>
      </c>
      <c r="G14" s="42">
        <v>0</v>
      </c>
      <c r="H14" s="42">
        <v>0</v>
      </c>
      <c r="I14" s="42">
        <v>475</v>
      </c>
      <c r="J14" s="42">
        <v>0</v>
      </c>
      <c r="K14" s="42">
        <v>425</v>
      </c>
      <c r="L14" s="42">
        <v>0</v>
      </c>
      <c r="M14" s="42">
        <v>375</v>
      </c>
      <c r="N14" s="42"/>
      <c r="O14" s="42"/>
    </row>
    <row r="15" spans="1:15" ht="15" customHeight="1" x14ac:dyDescent="0.25">
      <c r="A15" s="40">
        <v>8</v>
      </c>
      <c r="B15" s="40" t="s">
        <v>527</v>
      </c>
      <c r="C15" s="41">
        <f t="shared" si="0"/>
        <v>2565</v>
      </c>
      <c r="D15" s="42">
        <v>0</v>
      </c>
      <c r="E15" s="42">
        <f>175</f>
        <v>175</v>
      </c>
      <c r="F15" s="42">
        <f>575</f>
        <v>575</v>
      </c>
      <c r="G15" s="42">
        <f>115</f>
        <v>115</v>
      </c>
      <c r="H15" s="42">
        <v>275</v>
      </c>
      <c r="I15" s="42">
        <v>200</v>
      </c>
      <c r="J15" s="42">
        <v>425</v>
      </c>
      <c r="K15" s="42">
        <v>375</v>
      </c>
      <c r="L15" s="42">
        <v>0</v>
      </c>
      <c r="M15" s="42">
        <v>425</v>
      </c>
      <c r="N15" s="42"/>
      <c r="O15" s="42"/>
    </row>
    <row r="16" spans="1:15" ht="15" customHeight="1" x14ac:dyDescent="0.25">
      <c r="A16" s="40">
        <v>9</v>
      </c>
      <c r="B16" s="40" t="s">
        <v>396</v>
      </c>
      <c r="C16" s="41">
        <f t="shared" si="0"/>
        <v>2450</v>
      </c>
      <c r="D16" s="42">
        <v>0</v>
      </c>
      <c r="E16" s="42">
        <v>0</v>
      </c>
      <c r="F16" s="42">
        <v>0</v>
      </c>
      <c r="G16" s="42">
        <f>350+575</f>
        <v>925</v>
      </c>
      <c r="H16" s="42">
        <f>275</f>
        <v>275</v>
      </c>
      <c r="I16" s="42">
        <v>575</v>
      </c>
      <c r="J16" s="42">
        <f>375+300</f>
        <v>675</v>
      </c>
      <c r="K16" s="42">
        <v>0</v>
      </c>
      <c r="L16" s="42">
        <v>0</v>
      </c>
      <c r="M16" s="42">
        <v>0</v>
      </c>
      <c r="N16" s="42"/>
      <c r="O16" s="42"/>
    </row>
    <row r="17" spans="1:15" ht="15" customHeight="1" x14ac:dyDescent="0.25">
      <c r="A17" s="40">
        <v>10</v>
      </c>
      <c r="B17" s="40" t="s">
        <v>253</v>
      </c>
      <c r="C17" s="41">
        <f t="shared" si="0"/>
        <v>2425</v>
      </c>
      <c r="D17" s="42">
        <f>575</f>
        <v>575</v>
      </c>
      <c r="E17" s="42">
        <f>300</f>
        <v>300</v>
      </c>
      <c r="F17" s="42">
        <f>350</f>
        <v>350</v>
      </c>
      <c r="G17" s="42">
        <v>200</v>
      </c>
      <c r="H17" s="42">
        <f>350</f>
        <v>350</v>
      </c>
      <c r="I17" s="42">
        <v>375</v>
      </c>
      <c r="J17" s="42">
        <v>275</v>
      </c>
      <c r="K17" s="42">
        <v>0</v>
      </c>
      <c r="L17" s="42">
        <v>0</v>
      </c>
      <c r="M17" s="42">
        <v>0</v>
      </c>
      <c r="N17" s="42"/>
      <c r="O17" s="42"/>
    </row>
    <row r="18" spans="1:15" ht="15" customHeight="1" x14ac:dyDescent="0.25">
      <c r="A18" s="40">
        <v>11</v>
      </c>
      <c r="B18" s="40" t="s">
        <v>442</v>
      </c>
      <c r="C18" s="44">
        <f t="shared" si="0"/>
        <v>2175</v>
      </c>
      <c r="D18" s="42">
        <v>0</v>
      </c>
      <c r="E18" s="42">
        <v>0</v>
      </c>
      <c r="F18" s="42">
        <v>0</v>
      </c>
      <c r="G18" s="42">
        <f>425+475</f>
        <v>900</v>
      </c>
      <c r="H18" s="42">
        <f>325</f>
        <v>325</v>
      </c>
      <c r="I18" s="42">
        <v>325</v>
      </c>
      <c r="J18" s="42">
        <f>300+325</f>
        <v>625</v>
      </c>
      <c r="K18" s="42">
        <v>0</v>
      </c>
      <c r="L18" s="42">
        <v>0</v>
      </c>
      <c r="M18" s="42">
        <v>0</v>
      </c>
      <c r="N18" s="42"/>
      <c r="O18" s="42"/>
    </row>
    <row r="19" spans="1:15" ht="15" customHeight="1" x14ac:dyDescent="0.25">
      <c r="A19" s="40">
        <v>12</v>
      </c>
      <c r="B19" s="40" t="s">
        <v>274</v>
      </c>
      <c r="C19" s="44">
        <f t="shared" si="0"/>
        <v>2100</v>
      </c>
      <c r="D19" s="42">
        <f>425</f>
        <v>425</v>
      </c>
      <c r="E19" s="42">
        <f>325</f>
        <v>325</v>
      </c>
      <c r="F19" s="42">
        <v>0</v>
      </c>
      <c r="G19" s="42">
        <v>0</v>
      </c>
      <c r="H19" s="42">
        <v>0</v>
      </c>
      <c r="I19" s="42">
        <v>0</v>
      </c>
      <c r="J19" s="42">
        <f>575+575</f>
        <v>1150</v>
      </c>
      <c r="K19" s="42">
        <v>0</v>
      </c>
      <c r="L19" s="42">
        <v>0</v>
      </c>
      <c r="M19" s="42">
        <v>200</v>
      </c>
      <c r="N19" s="42"/>
      <c r="O19" s="42"/>
    </row>
    <row r="20" spans="1:15" ht="15" customHeight="1" x14ac:dyDescent="0.25">
      <c r="A20" s="40">
        <v>13</v>
      </c>
      <c r="B20" s="40" t="s">
        <v>467</v>
      </c>
      <c r="C20" s="44">
        <f t="shared" si="0"/>
        <v>1860</v>
      </c>
      <c r="D20" s="42">
        <f>160</f>
        <v>160</v>
      </c>
      <c r="E20" s="42">
        <v>0</v>
      </c>
      <c r="F20" s="42">
        <v>200</v>
      </c>
      <c r="G20" s="42">
        <v>0</v>
      </c>
      <c r="H20" s="42">
        <v>0</v>
      </c>
      <c r="I20" s="42">
        <v>275</v>
      </c>
      <c r="J20" s="42">
        <v>350</v>
      </c>
      <c r="K20" s="42">
        <v>300</v>
      </c>
      <c r="L20" s="42">
        <v>0</v>
      </c>
      <c r="M20" s="42">
        <v>575</v>
      </c>
      <c r="N20" s="42"/>
      <c r="O20" s="42"/>
    </row>
    <row r="21" spans="1:15" ht="15" customHeight="1" x14ac:dyDescent="0.25">
      <c r="A21" s="40">
        <v>14</v>
      </c>
      <c r="B21" s="40" t="s">
        <v>278</v>
      </c>
      <c r="C21" s="44">
        <f t="shared" si="0"/>
        <v>1830</v>
      </c>
      <c r="D21" s="42">
        <v>0</v>
      </c>
      <c r="E21" s="42">
        <f>130</f>
        <v>130</v>
      </c>
      <c r="F21" s="42">
        <f>375</f>
        <v>375</v>
      </c>
      <c r="G21" s="42">
        <f>475</f>
        <v>475</v>
      </c>
      <c r="H21" s="42">
        <v>575</v>
      </c>
      <c r="I21" s="42">
        <v>0</v>
      </c>
      <c r="J21" s="42">
        <v>275</v>
      </c>
      <c r="K21" s="42">
        <v>0</v>
      </c>
      <c r="L21" s="42">
        <v>0</v>
      </c>
      <c r="M21" s="42">
        <v>0</v>
      </c>
      <c r="N21" s="42"/>
      <c r="O21" s="42"/>
    </row>
    <row r="22" spans="1:15" ht="15" customHeight="1" x14ac:dyDescent="0.25">
      <c r="A22" s="40">
        <v>15</v>
      </c>
      <c r="B22" s="40" t="s">
        <v>438</v>
      </c>
      <c r="C22" s="44">
        <f t="shared" si="0"/>
        <v>1810</v>
      </c>
      <c r="D22" s="42">
        <f>300</f>
        <v>300</v>
      </c>
      <c r="E22" s="42">
        <v>0</v>
      </c>
      <c r="F22" s="42">
        <v>0</v>
      </c>
      <c r="G22" s="42">
        <v>0</v>
      </c>
      <c r="H22" s="42">
        <v>0</v>
      </c>
      <c r="I22" s="42">
        <v>425</v>
      </c>
      <c r="J22" s="42">
        <v>160</v>
      </c>
      <c r="K22" s="42">
        <f>350+575</f>
        <v>925</v>
      </c>
      <c r="L22" s="42">
        <v>0</v>
      </c>
      <c r="M22" s="42">
        <v>0</v>
      </c>
      <c r="N22" s="42"/>
      <c r="O22" s="42"/>
    </row>
    <row r="23" spans="1:15" ht="15" customHeight="1" x14ac:dyDescent="0.25">
      <c r="A23" s="40">
        <v>16</v>
      </c>
      <c r="B23" s="40" t="s">
        <v>531</v>
      </c>
      <c r="C23" s="44">
        <f t="shared" si="0"/>
        <v>1750</v>
      </c>
      <c r="D23" s="42">
        <v>0</v>
      </c>
      <c r="E23" s="42">
        <f>175</f>
        <v>175</v>
      </c>
      <c r="F23" s="42">
        <f>200</f>
        <v>200</v>
      </c>
      <c r="G23" s="42">
        <f>225</f>
        <v>225</v>
      </c>
      <c r="H23" s="42">
        <f>575+300</f>
        <v>875</v>
      </c>
      <c r="I23" s="42">
        <v>275</v>
      </c>
      <c r="J23" s="42">
        <v>0</v>
      </c>
      <c r="K23" s="42">
        <v>0</v>
      </c>
      <c r="L23" s="42">
        <v>0</v>
      </c>
      <c r="M23" s="42">
        <v>0</v>
      </c>
      <c r="N23" s="42"/>
      <c r="O23" s="42"/>
    </row>
    <row r="24" spans="1:15" ht="15" customHeight="1" x14ac:dyDescent="0.25">
      <c r="A24" s="40">
        <v>17</v>
      </c>
      <c r="B24" s="40" t="s">
        <v>468</v>
      </c>
      <c r="C24" s="44">
        <f t="shared" si="0"/>
        <v>1525</v>
      </c>
      <c r="D24" s="42">
        <f>475</f>
        <v>475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225</v>
      </c>
      <c r="K24" s="42">
        <v>275</v>
      </c>
      <c r="L24" s="42">
        <v>0</v>
      </c>
      <c r="M24" s="42">
        <f>375+175</f>
        <v>550</v>
      </c>
      <c r="N24" s="42"/>
      <c r="O24" s="42"/>
    </row>
    <row r="25" spans="1:15" ht="15" customHeight="1" x14ac:dyDescent="0.25">
      <c r="A25" s="40">
        <v>18</v>
      </c>
      <c r="B25" s="40" t="s">
        <v>424</v>
      </c>
      <c r="C25" s="44">
        <f t="shared" si="0"/>
        <v>1450</v>
      </c>
      <c r="D25" s="42">
        <f>350+250</f>
        <v>600</v>
      </c>
      <c r="E25" s="42">
        <f>475+375</f>
        <v>850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/>
      <c r="O25" s="42"/>
    </row>
    <row r="26" spans="1:15" ht="15" customHeight="1" x14ac:dyDescent="0.25">
      <c r="A26" s="40">
        <v>19</v>
      </c>
      <c r="B26" s="40" t="s">
        <v>448</v>
      </c>
      <c r="C26" s="44">
        <f t="shared" si="0"/>
        <v>1325</v>
      </c>
      <c r="D26" s="42">
        <v>0</v>
      </c>
      <c r="E26" s="42">
        <f>575+275</f>
        <v>850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475</v>
      </c>
      <c r="M26" s="42">
        <v>0</v>
      </c>
      <c r="N26" s="42"/>
      <c r="O26" s="42"/>
    </row>
    <row r="27" spans="1:15" ht="15" customHeight="1" x14ac:dyDescent="0.25">
      <c r="A27" s="40">
        <v>20</v>
      </c>
      <c r="B27" s="40" t="s">
        <v>421</v>
      </c>
      <c r="C27" s="44">
        <f t="shared" si="0"/>
        <v>1195</v>
      </c>
      <c r="D27" s="42">
        <f>250</f>
        <v>250</v>
      </c>
      <c r="E27" s="42">
        <v>0</v>
      </c>
      <c r="F27" s="42">
        <v>375</v>
      </c>
      <c r="G27" s="42">
        <v>0</v>
      </c>
      <c r="H27" s="42">
        <v>0</v>
      </c>
      <c r="I27" s="42">
        <v>145</v>
      </c>
      <c r="J27" s="42">
        <v>0</v>
      </c>
      <c r="K27" s="42">
        <v>0</v>
      </c>
      <c r="L27" s="42">
        <v>425</v>
      </c>
      <c r="M27" s="42">
        <v>0</v>
      </c>
      <c r="N27" s="42"/>
      <c r="O27" s="42"/>
    </row>
    <row r="28" spans="1:15" ht="15" customHeight="1" x14ac:dyDescent="0.25">
      <c r="A28" s="40">
        <v>21</v>
      </c>
      <c r="B28" s="40" t="s">
        <v>526</v>
      </c>
      <c r="C28" s="44">
        <f t="shared" si="0"/>
        <v>1175</v>
      </c>
      <c r="D28" s="42">
        <v>0</v>
      </c>
      <c r="E28" s="42">
        <f>375</f>
        <v>375</v>
      </c>
      <c r="F28" s="42">
        <v>0</v>
      </c>
      <c r="G28" s="42">
        <f>250</f>
        <v>250</v>
      </c>
      <c r="H28" s="42">
        <v>0</v>
      </c>
      <c r="I28" s="42">
        <v>0</v>
      </c>
      <c r="J28" s="42">
        <v>0</v>
      </c>
      <c r="K28" s="42">
        <v>250</v>
      </c>
      <c r="L28" s="42">
        <v>0</v>
      </c>
      <c r="M28" s="42">
        <v>300</v>
      </c>
      <c r="N28" s="42"/>
      <c r="O28" s="42"/>
    </row>
    <row r="29" spans="1:15" ht="15" customHeight="1" x14ac:dyDescent="0.25">
      <c r="A29" s="40">
        <v>22</v>
      </c>
      <c r="B29" s="40" t="s">
        <v>418</v>
      </c>
      <c r="C29" s="44">
        <f t="shared" si="0"/>
        <v>1090</v>
      </c>
      <c r="D29" s="42">
        <f>115</f>
        <v>115</v>
      </c>
      <c r="E29" s="42">
        <f>225</f>
        <v>225</v>
      </c>
      <c r="F29" s="42">
        <v>0</v>
      </c>
      <c r="G29" s="42">
        <f>325</f>
        <v>325</v>
      </c>
      <c r="H29" s="42">
        <v>250</v>
      </c>
      <c r="I29" s="42">
        <v>0</v>
      </c>
      <c r="J29" s="42">
        <v>0</v>
      </c>
      <c r="K29" s="42">
        <v>175</v>
      </c>
      <c r="L29" s="42">
        <v>0</v>
      </c>
      <c r="M29" s="42">
        <v>0</v>
      </c>
      <c r="N29" s="42"/>
      <c r="O29" s="42"/>
    </row>
    <row r="30" spans="1:15" ht="15" customHeight="1" x14ac:dyDescent="0.25">
      <c r="A30" s="40">
        <v>23</v>
      </c>
      <c r="B30" s="40" t="s">
        <v>211</v>
      </c>
      <c r="C30" s="44">
        <f t="shared" si="0"/>
        <v>1000</v>
      </c>
      <c r="D30" s="42">
        <f>200</f>
        <v>200</v>
      </c>
      <c r="E30" s="42">
        <v>0</v>
      </c>
      <c r="F30" s="42">
        <v>0</v>
      </c>
      <c r="G30" s="42">
        <f>375</f>
        <v>375</v>
      </c>
      <c r="H30" s="42">
        <v>425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/>
      <c r="O30" s="42"/>
    </row>
    <row r="31" spans="1:15" ht="15" customHeight="1" x14ac:dyDescent="0.25">
      <c r="A31" s="40">
        <v>23</v>
      </c>
      <c r="B31" s="40" t="s">
        <v>290</v>
      </c>
      <c r="C31" s="44">
        <f t="shared" si="0"/>
        <v>1000</v>
      </c>
      <c r="D31" s="42">
        <v>300</v>
      </c>
      <c r="E31" s="42">
        <f>350</f>
        <v>350</v>
      </c>
      <c r="F31" s="42">
        <v>0</v>
      </c>
      <c r="G31" s="42">
        <v>0</v>
      </c>
      <c r="H31" s="42">
        <v>350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/>
      <c r="O31" s="42"/>
    </row>
    <row r="32" spans="1:15" ht="15" customHeight="1" x14ac:dyDescent="0.25">
      <c r="A32" s="40">
        <v>24</v>
      </c>
      <c r="B32" s="40" t="s">
        <v>292</v>
      </c>
      <c r="C32" s="44">
        <f t="shared" si="0"/>
        <v>920</v>
      </c>
      <c r="D32" s="42">
        <v>475</v>
      </c>
      <c r="E32" s="42">
        <v>300</v>
      </c>
      <c r="F32" s="42">
        <v>0</v>
      </c>
      <c r="G32" s="42">
        <v>0</v>
      </c>
      <c r="H32" s="42">
        <v>145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/>
      <c r="O32" s="42"/>
    </row>
    <row r="33" spans="1:15" ht="15" customHeight="1" x14ac:dyDescent="0.25">
      <c r="A33" s="40">
        <v>25</v>
      </c>
      <c r="B33" s="40" t="s">
        <v>289</v>
      </c>
      <c r="C33" s="44">
        <f t="shared" si="0"/>
        <v>775</v>
      </c>
      <c r="D33" s="42">
        <v>350</v>
      </c>
      <c r="E33" s="42">
        <f>225+200</f>
        <v>425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/>
      <c r="O33" s="42"/>
    </row>
    <row r="34" spans="1:15" ht="15" customHeight="1" x14ac:dyDescent="0.25">
      <c r="A34" s="40">
        <v>26</v>
      </c>
      <c r="B34" s="40" t="s">
        <v>413</v>
      </c>
      <c r="C34" s="44">
        <f t="shared" si="0"/>
        <v>750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375</v>
      </c>
      <c r="J34" s="42">
        <v>0</v>
      </c>
      <c r="K34" s="42">
        <v>375</v>
      </c>
      <c r="L34" s="42">
        <v>0</v>
      </c>
      <c r="M34" s="42">
        <v>0</v>
      </c>
      <c r="N34" s="42"/>
      <c r="O34" s="42"/>
    </row>
    <row r="35" spans="1:15" ht="15" customHeight="1" x14ac:dyDescent="0.25">
      <c r="A35" s="40">
        <v>27</v>
      </c>
      <c r="B35" s="40" t="s">
        <v>394</v>
      </c>
      <c r="C35" s="44">
        <f t="shared" si="0"/>
        <v>720</v>
      </c>
      <c r="D35" s="42">
        <f>145+575</f>
        <v>720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/>
      <c r="O35" s="42"/>
    </row>
    <row r="36" spans="1:15" ht="15" customHeight="1" x14ac:dyDescent="0.25">
      <c r="A36" s="40">
        <v>28</v>
      </c>
      <c r="B36" s="40" t="s">
        <v>497</v>
      </c>
      <c r="C36" s="44">
        <f t="shared" si="0"/>
        <v>700</v>
      </c>
      <c r="D36" s="42">
        <v>0</v>
      </c>
      <c r="E36" s="42">
        <v>0</v>
      </c>
      <c r="F36" s="42">
        <f>250+250</f>
        <v>500</v>
      </c>
      <c r="G36" s="42">
        <f>200</f>
        <v>200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/>
      <c r="O36" s="42"/>
    </row>
    <row r="37" spans="1:15" ht="15" customHeight="1" x14ac:dyDescent="0.25">
      <c r="A37" s="40">
        <v>29</v>
      </c>
      <c r="B37" s="40" t="s">
        <v>417</v>
      </c>
      <c r="C37" s="44">
        <f t="shared" si="0"/>
        <v>575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575</v>
      </c>
      <c r="M37" s="42">
        <v>0</v>
      </c>
      <c r="N37" s="42"/>
      <c r="O37" s="42"/>
    </row>
    <row r="38" spans="1:15" ht="15" customHeight="1" x14ac:dyDescent="0.25">
      <c r="A38" s="40">
        <v>29</v>
      </c>
      <c r="B38" s="40" t="s">
        <v>557</v>
      </c>
      <c r="C38" s="44">
        <f t="shared" si="0"/>
        <v>575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275</v>
      </c>
      <c r="L38" s="42">
        <v>300</v>
      </c>
      <c r="M38" s="42">
        <v>0</v>
      </c>
      <c r="N38" s="42"/>
      <c r="O38" s="42"/>
    </row>
    <row r="39" spans="1:15" ht="15" customHeight="1" x14ac:dyDescent="0.25">
      <c r="A39" s="40">
        <v>30</v>
      </c>
      <c r="B39" s="40" t="s">
        <v>389</v>
      </c>
      <c r="C39" s="44">
        <f t="shared" si="0"/>
        <v>550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325</v>
      </c>
      <c r="J39" s="42">
        <v>0</v>
      </c>
      <c r="K39" s="42">
        <v>0</v>
      </c>
      <c r="L39" s="42">
        <v>0</v>
      </c>
      <c r="M39" s="42">
        <v>225</v>
      </c>
      <c r="N39" s="42"/>
      <c r="O39" s="42"/>
    </row>
    <row r="40" spans="1:15" ht="15" customHeight="1" x14ac:dyDescent="0.25">
      <c r="A40" s="40">
        <v>31</v>
      </c>
      <c r="B40" s="40" t="s">
        <v>268</v>
      </c>
      <c r="C40" s="44">
        <f t="shared" ref="C40:C71" si="1">SUM(D40:O40)</f>
        <v>495</v>
      </c>
      <c r="D40" s="42">
        <v>0</v>
      </c>
      <c r="E40" s="42">
        <f>145</f>
        <v>145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350</v>
      </c>
      <c r="L40" s="42">
        <v>0</v>
      </c>
      <c r="M40" s="42">
        <v>0</v>
      </c>
      <c r="N40" s="42"/>
      <c r="O40" s="42"/>
    </row>
    <row r="41" spans="1:15" ht="15" customHeight="1" x14ac:dyDescent="0.25">
      <c r="A41" s="40">
        <v>32</v>
      </c>
      <c r="B41" s="40" t="s">
        <v>562</v>
      </c>
      <c r="C41" s="44">
        <f t="shared" si="1"/>
        <v>475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475</v>
      </c>
      <c r="N41" s="42"/>
      <c r="O41" s="42"/>
    </row>
    <row r="42" spans="1:15" ht="15" customHeight="1" x14ac:dyDescent="0.25">
      <c r="A42" s="40">
        <v>32</v>
      </c>
      <c r="B42" s="40" t="s">
        <v>544</v>
      </c>
      <c r="C42" s="44">
        <f t="shared" si="1"/>
        <v>475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175</v>
      </c>
      <c r="J42" s="42">
        <v>0</v>
      </c>
      <c r="K42" s="42">
        <v>0</v>
      </c>
      <c r="L42" s="42">
        <v>0</v>
      </c>
      <c r="M42" s="42">
        <v>300</v>
      </c>
      <c r="N42" s="42"/>
      <c r="O42" s="42"/>
    </row>
    <row r="43" spans="1:15" ht="15" customHeight="1" x14ac:dyDescent="0.25">
      <c r="A43" s="40">
        <v>32</v>
      </c>
      <c r="B43" s="40" t="s">
        <v>472</v>
      </c>
      <c r="C43" s="44">
        <f t="shared" si="1"/>
        <v>475</v>
      </c>
      <c r="D43" s="42">
        <v>175</v>
      </c>
      <c r="E43" s="42">
        <v>0</v>
      </c>
      <c r="F43" s="42">
        <v>300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/>
      <c r="O43" s="42"/>
    </row>
    <row r="44" spans="1:15" ht="15" customHeight="1" x14ac:dyDescent="0.25">
      <c r="A44" s="40">
        <v>32</v>
      </c>
      <c r="B44" s="40" t="s">
        <v>553</v>
      </c>
      <c r="C44" s="44">
        <f t="shared" si="1"/>
        <v>475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225</v>
      </c>
      <c r="K44" s="42">
        <v>0</v>
      </c>
      <c r="L44" s="42">
        <v>0</v>
      </c>
      <c r="M44" s="42">
        <v>250</v>
      </c>
      <c r="N44" s="42"/>
      <c r="O44" s="42"/>
    </row>
    <row r="45" spans="1:15" ht="15" customHeight="1" x14ac:dyDescent="0.25">
      <c r="A45" s="81">
        <v>33</v>
      </c>
      <c r="B45" s="81" t="s">
        <v>430</v>
      </c>
      <c r="C45" s="82">
        <f t="shared" si="1"/>
        <v>470</v>
      </c>
      <c r="D45" s="42">
        <v>0</v>
      </c>
      <c r="E45" s="42">
        <v>0</v>
      </c>
      <c r="F45" s="42">
        <v>0</v>
      </c>
      <c r="G45" s="42">
        <f>145+325</f>
        <v>470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/>
      <c r="O45" s="42"/>
    </row>
    <row r="46" spans="1:15" ht="15" customHeight="1" x14ac:dyDescent="0.25">
      <c r="A46" s="81">
        <v>34</v>
      </c>
      <c r="B46" s="81" t="s">
        <v>528</v>
      </c>
      <c r="C46" s="82">
        <f t="shared" si="1"/>
        <v>435</v>
      </c>
      <c r="D46" s="42">
        <v>0</v>
      </c>
      <c r="E46" s="42">
        <f>160</f>
        <v>160</v>
      </c>
      <c r="F46" s="42">
        <f>275</f>
        <v>275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/>
      <c r="O46" s="42"/>
    </row>
    <row r="47" spans="1:15" ht="15" customHeight="1" x14ac:dyDescent="0.25">
      <c r="A47" s="81">
        <v>35</v>
      </c>
      <c r="B47" s="81" t="s">
        <v>361</v>
      </c>
      <c r="C47" s="82">
        <f t="shared" si="1"/>
        <v>425</v>
      </c>
      <c r="D47" s="42">
        <v>0</v>
      </c>
      <c r="E47" s="42">
        <v>425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/>
      <c r="O47" s="42"/>
    </row>
    <row r="48" spans="1:15" ht="15" customHeight="1" x14ac:dyDescent="0.25">
      <c r="A48" s="81">
        <v>35</v>
      </c>
      <c r="B48" s="81" t="s">
        <v>337</v>
      </c>
      <c r="C48" s="82">
        <f t="shared" si="1"/>
        <v>425</v>
      </c>
      <c r="D48" s="42">
        <v>0</v>
      </c>
      <c r="E48" s="42">
        <f>425</f>
        <v>425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/>
      <c r="O48" s="42"/>
    </row>
    <row r="49" spans="1:15" ht="15" customHeight="1" x14ac:dyDescent="0.25">
      <c r="A49" s="81">
        <v>36</v>
      </c>
      <c r="B49" s="81" t="s">
        <v>434</v>
      </c>
      <c r="C49" s="82">
        <f t="shared" si="1"/>
        <v>400</v>
      </c>
      <c r="D49" s="42">
        <v>0</v>
      </c>
      <c r="E49" s="42">
        <v>0</v>
      </c>
      <c r="F49" s="42">
        <v>0</v>
      </c>
      <c r="G49" s="42">
        <v>0</v>
      </c>
      <c r="H49" s="42">
        <f>225</f>
        <v>225</v>
      </c>
      <c r="I49" s="42">
        <v>0</v>
      </c>
      <c r="J49" s="42">
        <v>175</v>
      </c>
      <c r="K49" s="42">
        <v>0</v>
      </c>
      <c r="L49" s="42">
        <v>0</v>
      </c>
      <c r="M49" s="42">
        <v>0</v>
      </c>
      <c r="N49" s="42"/>
      <c r="O49" s="42"/>
    </row>
    <row r="50" spans="1:15" ht="15" customHeight="1" x14ac:dyDescent="0.25">
      <c r="A50" s="81">
        <v>37</v>
      </c>
      <c r="B50" s="81" t="s">
        <v>539</v>
      </c>
      <c r="C50" s="82">
        <f t="shared" si="1"/>
        <v>375</v>
      </c>
      <c r="D50" s="42">
        <v>0</v>
      </c>
      <c r="E50" s="42">
        <v>0</v>
      </c>
      <c r="F50" s="42">
        <v>0</v>
      </c>
      <c r="G50" s="42">
        <v>0</v>
      </c>
      <c r="H50" s="42">
        <f>375</f>
        <v>375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/>
      <c r="O50" s="42"/>
    </row>
    <row r="51" spans="1:15" ht="15" customHeight="1" x14ac:dyDescent="0.25">
      <c r="A51" s="81">
        <v>37</v>
      </c>
      <c r="B51" s="81" t="s">
        <v>513</v>
      </c>
      <c r="C51" s="82">
        <f t="shared" si="1"/>
        <v>375</v>
      </c>
      <c r="D51" s="42">
        <v>375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/>
      <c r="O51" s="42"/>
    </row>
    <row r="52" spans="1:15" ht="15" customHeight="1" x14ac:dyDescent="0.25">
      <c r="A52" s="81">
        <v>37</v>
      </c>
      <c r="B52" s="81" t="s">
        <v>558</v>
      </c>
      <c r="C52" s="82">
        <f t="shared" si="1"/>
        <v>375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375</v>
      </c>
      <c r="M52" s="42">
        <v>0</v>
      </c>
      <c r="N52" s="42"/>
      <c r="O52" s="42"/>
    </row>
    <row r="53" spans="1:15" ht="15" customHeight="1" x14ac:dyDescent="0.25">
      <c r="A53" s="81">
        <v>38</v>
      </c>
      <c r="B53" s="81" t="s">
        <v>560</v>
      </c>
      <c r="C53" s="82">
        <f t="shared" si="1"/>
        <v>350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350</v>
      </c>
      <c r="M53" s="42">
        <v>0</v>
      </c>
      <c r="N53" s="42"/>
      <c r="O53" s="42"/>
    </row>
    <row r="54" spans="1:15" ht="15" customHeight="1" x14ac:dyDescent="0.25">
      <c r="A54" s="81">
        <v>38</v>
      </c>
      <c r="B54" s="81" t="s">
        <v>561</v>
      </c>
      <c r="C54" s="82">
        <f t="shared" si="1"/>
        <v>350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350</v>
      </c>
      <c r="M54" s="42">
        <v>0</v>
      </c>
      <c r="N54" s="42"/>
      <c r="O54" s="42"/>
    </row>
    <row r="55" spans="1:15" ht="15" customHeight="1" x14ac:dyDescent="0.25">
      <c r="A55" s="81">
        <v>29</v>
      </c>
      <c r="B55" s="81" t="s">
        <v>559</v>
      </c>
      <c r="C55" s="82">
        <f t="shared" si="1"/>
        <v>325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325</v>
      </c>
      <c r="M55" s="42">
        <v>0</v>
      </c>
      <c r="N55" s="42"/>
      <c r="O55" s="42"/>
    </row>
    <row r="56" spans="1:15" ht="15" customHeight="1" x14ac:dyDescent="0.25">
      <c r="A56" s="81">
        <v>39</v>
      </c>
      <c r="B56" s="81" t="s">
        <v>555</v>
      </c>
      <c r="C56" s="82">
        <f t="shared" si="1"/>
        <v>325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325</v>
      </c>
      <c r="L56" s="42">
        <v>0</v>
      </c>
      <c r="M56" s="42">
        <v>0</v>
      </c>
      <c r="N56" s="42"/>
      <c r="O56" s="42"/>
    </row>
    <row r="57" spans="1:15" ht="15" customHeight="1" x14ac:dyDescent="0.25">
      <c r="A57" s="81">
        <v>40</v>
      </c>
      <c r="B57" s="81" t="s">
        <v>535</v>
      </c>
      <c r="C57" s="82">
        <f t="shared" si="1"/>
        <v>300</v>
      </c>
      <c r="D57" s="42">
        <v>0</v>
      </c>
      <c r="E57" s="42">
        <v>0</v>
      </c>
      <c r="F57" s="42">
        <v>0</v>
      </c>
      <c r="G57" s="42">
        <f>300</f>
        <v>300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/>
      <c r="O57" s="42"/>
    </row>
    <row r="58" spans="1:15" ht="15" customHeight="1" x14ac:dyDescent="0.25">
      <c r="A58" s="81">
        <v>40</v>
      </c>
      <c r="B58" s="81" t="s">
        <v>534</v>
      </c>
      <c r="C58" s="82">
        <f t="shared" si="1"/>
        <v>300</v>
      </c>
      <c r="D58" s="42">
        <v>0</v>
      </c>
      <c r="E58" s="42">
        <v>0</v>
      </c>
      <c r="F58" s="42">
        <f>300</f>
        <v>300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/>
      <c r="O58" s="42"/>
    </row>
    <row r="59" spans="1:15" ht="15" customHeight="1" x14ac:dyDescent="0.25">
      <c r="A59" s="81">
        <v>41</v>
      </c>
      <c r="B59" s="81" t="s">
        <v>540</v>
      </c>
      <c r="C59" s="82">
        <f t="shared" si="1"/>
        <v>250</v>
      </c>
      <c r="D59" s="42">
        <v>0</v>
      </c>
      <c r="E59" s="42">
        <v>0</v>
      </c>
      <c r="F59" s="42">
        <v>0</v>
      </c>
      <c r="G59" s="42">
        <v>0</v>
      </c>
      <c r="H59" s="42">
        <f>250</f>
        <v>250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/>
      <c r="O59" s="42"/>
    </row>
    <row r="60" spans="1:15" ht="15" customHeight="1" x14ac:dyDescent="0.25">
      <c r="A60" s="81">
        <v>41</v>
      </c>
      <c r="B60" s="81" t="s">
        <v>530</v>
      </c>
      <c r="C60" s="82">
        <f t="shared" si="1"/>
        <v>250</v>
      </c>
      <c r="D60" s="42">
        <v>0</v>
      </c>
      <c r="E60" s="42">
        <f>250</f>
        <v>250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/>
      <c r="O60" s="42"/>
    </row>
    <row r="61" spans="1:15" ht="15" customHeight="1" x14ac:dyDescent="0.25">
      <c r="A61" s="81">
        <v>41</v>
      </c>
      <c r="B61" s="81" t="s">
        <v>537</v>
      </c>
      <c r="C61" s="82">
        <f t="shared" si="1"/>
        <v>250</v>
      </c>
      <c r="D61" s="42">
        <v>0</v>
      </c>
      <c r="E61" s="42">
        <v>0</v>
      </c>
      <c r="F61" s="42">
        <v>0</v>
      </c>
      <c r="G61" s="42">
        <f>250</f>
        <v>250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/>
      <c r="O61" s="42"/>
    </row>
    <row r="62" spans="1:15" ht="15" customHeight="1" x14ac:dyDescent="0.25">
      <c r="A62" s="81">
        <v>41</v>
      </c>
      <c r="B62" s="81" t="s">
        <v>550</v>
      </c>
      <c r="C62" s="82">
        <f t="shared" si="1"/>
        <v>250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250</v>
      </c>
      <c r="K62" s="42">
        <v>0</v>
      </c>
      <c r="L62" s="42">
        <v>0</v>
      </c>
      <c r="M62" s="42">
        <v>0</v>
      </c>
      <c r="N62" s="42"/>
      <c r="O62" s="42"/>
    </row>
    <row r="63" spans="1:15" ht="15" customHeight="1" x14ac:dyDescent="0.25">
      <c r="A63" s="81">
        <v>41</v>
      </c>
      <c r="B63" s="81" t="s">
        <v>552</v>
      </c>
      <c r="C63" s="82">
        <f t="shared" si="1"/>
        <v>250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250</v>
      </c>
      <c r="K63" s="42">
        <v>0</v>
      </c>
      <c r="L63" s="42">
        <v>0</v>
      </c>
      <c r="M63" s="42">
        <v>0</v>
      </c>
      <c r="N63" s="42"/>
      <c r="O63" s="42"/>
    </row>
    <row r="64" spans="1:15" ht="15" customHeight="1" x14ac:dyDescent="0.25">
      <c r="A64" s="81">
        <v>41</v>
      </c>
      <c r="B64" s="81" t="s">
        <v>471</v>
      </c>
      <c r="C64" s="82">
        <f t="shared" si="1"/>
        <v>250</v>
      </c>
      <c r="D64" s="42">
        <v>0</v>
      </c>
      <c r="E64" s="42">
        <f>250</f>
        <v>250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/>
      <c r="O64" s="42"/>
    </row>
    <row r="65" spans="1:15" ht="15" customHeight="1" x14ac:dyDescent="0.25">
      <c r="A65" s="81">
        <v>42</v>
      </c>
      <c r="B65" s="81" t="s">
        <v>547</v>
      </c>
      <c r="C65" s="82">
        <f t="shared" si="1"/>
        <v>225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225</v>
      </c>
      <c r="J65" s="42">
        <v>0</v>
      </c>
      <c r="K65" s="42">
        <v>0</v>
      </c>
      <c r="L65" s="42">
        <v>0</v>
      </c>
      <c r="M65" s="42">
        <v>0</v>
      </c>
      <c r="N65" s="42"/>
      <c r="O65" s="42"/>
    </row>
    <row r="66" spans="1:15" ht="15" customHeight="1" x14ac:dyDescent="0.25">
      <c r="A66" s="81">
        <v>42</v>
      </c>
      <c r="B66" s="81" t="s">
        <v>514</v>
      </c>
      <c r="C66" s="82">
        <f t="shared" si="1"/>
        <v>225</v>
      </c>
      <c r="D66" s="42">
        <v>225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/>
      <c r="O66" s="42"/>
    </row>
    <row r="67" spans="1:15" ht="15" customHeight="1" x14ac:dyDescent="0.25">
      <c r="A67" s="81">
        <v>42</v>
      </c>
      <c r="B67" s="81" t="s">
        <v>538</v>
      </c>
      <c r="C67" s="82">
        <f t="shared" si="1"/>
        <v>225</v>
      </c>
      <c r="D67" s="42">
        <v>0</v>
      </c>
      <c r="E67" s="42">
        <v>0</v>
      </c>
      <c r="F67" s="42">
        <v>0</v>
      </c>
      <c r="G67" s="42">
        <v>225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/>
      <c r="O67" s="42"/>
    </row>
    <row r="68" spans="1:15" ht="15" customHeight="1" x14ac:dyDescent="0.25">
      <c r="A68" s="81">
        <v>42</v>
      </c>
      <c r="B68" s="81" t="s">
        <v>556</v>
      </c>
      <c r="C68" s="82">
        <f t="shared" si="1"/>
        <v>225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225</v>
      </c>
      <c r="L68" s="42">
        <v>0</v>
      </c>
      <c r="M68" s="42">
        <v>0</v>
      </c>
      <c r="N68" s="42"/>
      <c r="O68" s="42"/>
    </row>
    <row r="69" spans="1:15" ht="15" customHeight="1" x14ac:dyDescent="0.25">
      <c r="A69" s="81">
        <v>42</v>
      </c>
      <c r="B69" s="81" t="s">
        <v>541</v>
      </c>
      <c r="C69" s="82">
        <f t="shared" si="1"/>
        <v>225</v>
      </c>
      <c r="D69" s="42">
        <v>0</v>
      </c>
      <c r="E69" s="42">
        <v>0</v>
      </c>
      <c r="F69" s="42">
        <v>0</v>
      </c>
      <c r="G69" s="42">
        <v>0</v>
      </c>
      <c r="H69" s="42">
        <v>225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/>
      <c r="O69" s="42"/>
    </row>
    <row r="70" spans="1:15" ht="15" customHeight="1" x14ac:dyDescent="0.25">
      <c r="A70" s="45">
        <v>43</v>
      </c>
      <c r="B70" s="45" t="s">
        <v>554</v>
      </c>
      <c r="C70" s="46">
        <f t="shared" si="1"/>
        <v>200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200</v>
      </c>
      <c r="K70" s="42">
        <v>0</v>
      </c>
      <c r="L70" s="42">
        <v>0</v>
      </c>
      <c r="M70" s="42">
        <v>0</v>
      </c>
      <c r="N70" s="42"/>
      <c r="O70" s="42"/>
    </row>
    <row r="71" spans="1:15" ht="15" customHeight="1" x14ac:dyDescent="0.25">
      <c r="A71" s="45">
        <v>43</v>
      </c>
      <c r="B71" s="45" t="s">
        <v>548</v>
      </c>
      <c r="C71" s="46">
        <f t="shared" si="1"/>
        <v>200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200</v>
      </c>
      <c r="J71" s="42">
        <v>0</v>
      </c>
      <c r="K71" s="42">
        <v>0</v>
      </c>
      <c r="L71" s="42">
        <v>0</v>
      </c>
      <c r="M71" s="42">
        <v>0</v>
      </c>
      <c r="N71" s="42"/>
      <c r="O71" s="42"/>
    </row>
    <row r="72" spans="1:15" ht="15" customHeight="1" x14ac:dyDescent="0.25">
      <c r="A72" s="45">
        <v>43</v>
      </c>
      <c r="B72" s="45" t="s">
        <v>542</v>
      </c>
      <c r="C72" s="46">
        <f t="shared" ref="C72:C103" si="2">SUM(D72:O72)</f>
        <v>200</v>
      </c>
      <c r="D72" s="42">
        <v>0</v>
      </c>
      <c r="E72" s="42">
        <v>0</v>
      </c>
      <c r="F72" s="42">
        <v>0</v>
      </c>
      <c r="G72" s="42">
        <v>0</v>
      </c>
      <c r="H72" s="42">
        <v>200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/>
      <c r="O72" s="42"/>
    </row>
    <row r="73" spans="1:15" ht="15" customHeight="1" x14ac:dyDescent="0.25">
      <c r="A73" s="45">
        <v>43</v>
      </c>
      <c r="B73" s="45" t="s">
        <v>353</v>
      </c>
      <c r="C73" s="46">
        <f t="shared" si="2"/>
        <v>200</v>
      </c>
      <c r="D73" s="42">
        <v>0</v>
      </c>
      <c r="E73" s="42">
        <v>200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/>
      <c r="O73" s="42"/>
    </row>
    <row r="74" spans="1:15" ht="15" customHeight="1" x14ac:dyDescent="0.25">
      <c r="A74" s="45">
        <v>44</v>
      </c>
      <c r="B74" s="45" t="s">
        <v>551</v>
      </c>
      <c r="C74" s="46">
        <f t="shared" si="2"/>
        <v>175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175</v>
      </c>
      <c r="K74" s="42">
        <v>0</v>
      </c>
      <c r="L74" s="42">
        <v>0</v>
      </c>
      <c r="M74" s="42">
        <v>0</v>
      </c>
      <c r="N74" s="42"/>
      <c r="O74" s="42"/>
    </row>
    <row r="75" spans="1:15" ht="15" customHeight="1" x14ac:dyDescent="0.25">
      <c r="A75" s="45">
        <v>44</v>
      </c>
      <c r="B75" s="45" t="s">
        <v>507</v>
      </c>
      <c r="C75" s="46">
        <f t="shared" si="2"/>
        <v>175</v>
      </c>
      <c r="D75" s="42">
        <v>0</v>
      </c>
      <c r="E75" s="42">
        <v>0</v>
      </c>
      <c r="F75" s="42">
        <f>175</f>
        <v>175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/>
      <c r="O75" s="42"/>
    </row>
    <row r="76" spans="1:15" ht="15" customHeight="1" x14ac:dyDescent="0.25">
      <c r="A76" s="45">
        <v>44</v>
      </c>
      <c r="B76" s="45" t="s">
        <v>363</v>
      </c>
      <c r="C76" s="46">
        <f t="shared" si="2"/>
        <v>175</v>
      </c>
      <c r="D76" s="42">
        <f>175</f>
        <v>175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/>
      <c r="O76" s="42"/>
    </row>
    <row r="77" spans="1:15" ht="15" customHeight="1" x14ac:dyDescent="0.25">
      <c r="A77" s="45">
        <v>44</v>
      </c>
      <c r="B77" s="45" t="s">
        <v>371</v>
      </c>
      <c r="C77" s="46">
        <f t="shared" si="2"/>
        <v>175</v>
      </c>
      <c r="D77" s="42">
        <v>0</v>
      </c>
      <c r="E77" s="42">
        <v>0</v>
      </c>
      <c r="F77" s="42">
        <v>175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/>
      <c r="O77" s="42"/>
    </row>
    <row r="78" spans="1:15" ht="15" customHeight="1" x14ac:dyDescent="0.25">
      <c r="A78" s="45">
        <v>45</v>
      </c>
      <c r="B78" s="45" t="s">
        <v>545</v>
      </c>
      <c r="C78" s="46">
        <f t="shared" si="2"/>
        <v>160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160</v>
      </c>
      <c r="J78" s="42">
        <v>0</v>
      </c>
      <c r="K78" s="42">
        <v>0</v>
      </c>
      <c r="L78" s="42">
        <v>0</v>
      </c>
      <c r="M78" s="42">
        <v>0</v>
      </c>
      <c r="N78" s="42"/>
      <c r="O78" s="42"/>
    </row>
    <row r="79" spans="1:15" ht="15" customHeight="1" x14ac:dyDescent="0.25">
      <c r="A79" s="45">
        <v>45</v>
      </c>
      <c r="B79" s="45" t="s">
        <v>543</v>
      </c>
      <c r="C79" s="46">
        <f t="shared" si="2"/>
        <v>160</v>
      </c>
      <c r="D79" s="42">
        <v>0</v>
      </c>
      <c r="E79" s="42">
        <v>0</v>
      </c>
      <c r="F79" s="42">
        <v>0</v>
      </c>
      <c r="G79" s="42">
        <v>0</v>
      </c>
      <c r="H79" s="42">
        <v>160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/>
      <c r="O79" s="42"/>
    </row>
    <row r="80" spans="1:15" ht="15" customHeight="1" x14ac:dyDescent="0.25">
      <c r="A80" s="45">
        <v>45</v>
      </c>
      <c r="B80" s="45" t="s">
        <v>473</v>
      </c>
      <c r="C80" s="46">
        <f t="shared" si="2"/>
        <v>160</v>
      </c>
      <c r="D80" s="42">
        <v>0</v>
      </c>
      <c r="E80" s="42">
        <v>0</v>
      </c>
      <c r="F80" s="42">
        <v>160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/>
      <c r="O80" s="42"/>
    </row>
    <row r="81" spans="1:15" ht="15" customHeight="1" x14ac:dyDescent="0.25">
      <c r="A81" s="45">
        <v>45</v>
      </c>
      <c r="B81" s="45" t="s">
        <v>532</v>
      </c>
      <c r="C81" s="46">
        <f t="shared" si="2"/>
        <v>160</v>
      </c>
      <c r="D81" s="42">
        <v>0</v>
      </c>
      <c r="E81" s="42">
        <f>160</f>
        <v>160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/>
      <c r="O81" s="42"/>
    </row>
    <row r="82" spans="1:15" ht="15" customHeight="1" x14ac:dyDescent="0.25">
      <c r="A82" s="45">
        <v>45</v>
      </c>
      <c r="B82" s="45" t="s">
        <v>549</v>
      </c>
      <c r="C82" s="46">
        <f t="shared" si="2"/>
        <v>160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160</v>
      </c>
      <c r="J82" s="42">
        <v>0</v>
      </c>
      <c r="K82" s="42">
        <v>0</v>
      </c>
      <c r="L82" s="42">
        <v>0</v>
      </c>
      <c r="M82" s="42">
        <v>0</v>
      </c>
      <c r="N82" s="42"/>
      <c r="O82" s="42"/>
    </row>
    <row r="83" spans="1:15" ht="15" customHeight="1" x14ac:dyDescent="0.25">
      <c r="A83" s="45">
        <v>46</v>
      </c>
      <c r="B83" s="45" t="s">
        <v>529</v>
      </c>
      <c r="C83" s="46">
        <f t="shared" si="2"/>
        <v>145</v>
      </c>
      <c r="D83" s="42">
        <v>0</v>
      </c>
      <c r="E83" s="42">
        <f>145</f>
        <v>145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/>
      <c r="O83" s="42"/>
    </row>
    <row r="84" spans="1:15" ht="15" customHeight="1" x14ac:dyDescent="0.25">
      <c r="A84" s="45">
        <v>46</v>
      </c>
      <c r="B84" s="45" t="s">
        <v>546</v>
      </c>
      <c r="C84" s="46">
        <f t="shared" si="2"/>
        <v>145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145</v>
      </c>
      <c r="J84" s="42">
        <v>0</v>
      </c>
      <c r="K84" s="42">
        <v>0</v>
      </c>
      <c r="L84" s="42">
        <v>0</v>
      </c>
      <c r="M84" s="42">
        <v>0</v>
      </c>
      <c r="N84" s="42"/>
      <c r="O84" s="42"/>
    </row>
    <row r="85" spans="1:15" ht="15" customHeight="1" x14ac:dyDescent="0.25">
      <c r="A85" s="45">
        <v>47</v>
      </c>
      <c r="B85" s="45" t="s">
        <v>533</v>
      </c>
      <c r="C85" s="46">
        <f t="shared" si="2"/>
        <v>130</v>
      </c>
      <c r="D85" s="42">
        <v>0</v>
      </c>
      <c r="E85" s="42">
        <f>130</f>
        <v>130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/>
      <c r="O85" s="42"/>
    </row>
    <row r="86" spans="1:15" ht="15" customHeight="1" x14ac:dyDescent="0.25">
      <c r="A86" s="45">
        <v>47</v>
      </c>
      <c r="B86" s="45" t="s">
        <v>536</v>
      </c>
      <c r="C86" s="46">
        <f t="shared" si="2"/>
        <v>130</v>
      </c>
      <c r="D86" s="42">
        <v>0</v>
      </c>
      <c r="E86" s="42">
        <v>0</v>
      </c>
      <c r="F86" s="42">
        <v>0</v>
      </c>
      <c r="G86" s="42">
        <f>130</f>
        <v>130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/>
      <c r="O86" s="42"/>
    </row>
    <row r="87" spans="1:15" ht="15" x14ac:dyDescent="0.2">
      <c r="F87" s="6"/>
      <c r="G87" s="6"/>
    </row>
    <row r="88" spans="1:15" ht="18.75" customHeight="1" x14ac:dyDescent="0.25">
      <c r="A88" s="17" t="s">
        <v>3</v>
      </c>
      <c r="B88" s="7"/>
      <c r="C88" s="7"/>
      <c r="D88" s="7"/>
      <c r="E88" s="3"/>
      <c r="F88" s="3"/>
      <c r="G88" s="3"/>
    </row>
    <row r="89" spans="1:15" ht="18.75" customHeight="1" x14ac:dyDescent="0.25">
      <c r="A89" s="18" t="s">
        <v>4</v>
      </c>
      <c r="B89" s="8"/>
      <c r="C89" s="8"/>
      <c r="D89" s="8"/>
      <c r="E89" s="4"/>
      <c r="F89" s="4"/>
      <c r="G89" s="4"/>
    </row>
    <row r="90" spans="1:15" ht="18.75" customHeight="1" x14ac:dyDescent="0.25">
      <c r="A90" s="19" t="s">
        <v>5</v>
      </c>
      <c r="B90" s="9"/>
      <c r="C90" s="9"/>
      <c r="D90" s="9"/>
      <c r="E90" s="5"/>
      <c r="F90" s="5"/>
      <c r="G90" s="5"/>
    </row>
    <row r="92" spans="1:15" ht="21" customHeight="1" x14ac:dyDescent="0.2"/>
    <row r="116" ht="18.75" customHeight="1" x14ac:dyDescent="0.2"/>
    <row r="117" ht="18.75" customHeight="1" x14ac:dyDescent="0.2"/>
  </sheetData>
  <sortState ref="A8:M86">
    <sortCondition descending="1" ref="C8:C86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140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9" ht="45" customHeight="1" x14ac:dyDescent="0.5">
      <c r="A2" s="69" t="s">
        <v>100</v>
      </c>
      <c r="B2" s="69"/>
      <c r="C2" s="69"/>
      <c r="D2" s="69"/>
      <c r="E2" s="69"/>
      <c r="F2" s="69"/>
      <c r="G2" s="69"/>
      <c r="H2" s="69"/>
      <c r="I2" s="69"/>
    </row>
    <row r="3" spans="1:9" ht="33" customHeight="1" x14ac:dyDescent="0.4">
      <c r="A3" s="70" t="s">
        <v>133</v>
      </c>
      <c r="B3" s="71"/>
      <c r="C3" s="71"/>
      <c r="D3" s="71"/>
      <c r="E3" s="71"/>
      <c r="F3" s="71"/>
      <c r="G3" s="71"/>
      <c r="H3" s="71"/>
      <c r="I3" s="71"/>
    </row>
    <row r="4" spans="1:9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</row>
    <row r="5" spans="1:9" ht="30" customHeight="1" x14ac:dyDescent="0.4">
      <c r="A5" s="72" t="s">
        <v>108</v>
      </c>
      <c r="B5" s="73"/>
      <c r="C5" s="73"/>
      <c r="D5" s="73"/>
      <c r="E5" s="73"/>
      <c r="F5" s="73"/>
      <c r="G5" s="73"/>
      <c r="H5" s="73"/>
      <c r="I5" s="73"/>
    </row>
    <row r="6" spans="1:9" ht="21" customHeight="1" x14ac:dyDescent="0.2">
      <c r="A6" s="74"/>
      <c r="B6" s="74"/>
      <c r="C6" s="74"/>
      <c r="D6" s="74"/>
      <c r="E6" s="74"/>
      <c r="F6" s="74"/>
      <c r="G6" s="74"/>
      <c r="H6" s="74"/>
      <c r="I6" s="74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1:12" ht="36" customHeight="1" x14ac:dyDescent="0.5">
      <c r="A52" s="62" t="s">
        <v>100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1:12" ht="38.25" customHeight="1" x14ac:dyDescent="0.4">
      <c r="A53" s="56" t="s">
        <v>131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1:12" ht="42" customHeight="1" x14ac:dyDescent="0.4">
      <c r="A54" s="52" t="s">
        <v>136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</row>
    <row r="55" spans="1:12" ht="42" customHeight="1" x14ac:dyDescent="0.4">
      <c r="A55" s="64" t="s">
        <v>132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</row>
    <row r="56" spans="1:12" ht="21" customHeight="1" x14ac:dyDescent="0.2">
      <c r="A56" s="66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8" t="s">
        <v>4</v>
      </c>
      <c r="B80" s="59"/>
      <c r="C80" s="59"/>
      <c r="D80" s="59"/>
      <c r="E80" s="20"/>
      <c r="F80" s="20"/>
      <c r="G80" s="20"/>
    </row>
    <row r="81" spans="1:7" ht="18.75" customHeight="1" x14ac:dyDescent="0.25">
      <c r="A81" s="60" t="s">
        <v>130</v>
      </c>
      <c r="B81" s="61"/>
      <c r="C81" s="61"/>
      <c r="D81" s="61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74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77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5" t="s">
        <v>3</v>
      </c>
      <c r="B43" s="76"/>
      <c r="C43" s="76"/>
      <c r="D43" s="7"/>
      <c r="E43" s="3"/>
      <c r="F43" s="3"/>
      <c r="G43" s="3"/>
      <c r="H43" s="3"/>
    </row>
    <row r="44" spans="1:8" ht="18.75" customHeight="1" x14ac:dyDescent="0.25">
      <c r="A44" s="77" t="s">
        <v>4</v>
      </c>
      <c r="B44" s="78"/>
      <c r="C44" s="78"/>
      <c r="D44" s="8"/>
      <c r="E44" s="4"/>
      <c r="F44" s="4"/>
      <c r="G44" s="4"/>
      <c r="H44" s="4"/>
    </row>
    <row r="45" spans="1:8" ht="18.75" customHeight="1" x14ac:dyDescent="0.25">
      <c r="A45" s="79" t="s">
        <v>5</v>
      </c>
      <c r="B45" s="80"/>
      <c r="C45" s="80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33" customHeight="1" x14ac:dyDescent="0.4">
      <c r="A3" s="70" t="s">
        <v>46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</row>
    <row r="5" spans="1:10" ht="30" customHeight="1" x14ac:dyDescent="0.4">
      <c r="A5" s="72" t="s">
        <v>51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30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74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5" t="s">
        <v>3</v>
      </c>
      <c r="B50" s="76"/>
      <c r="C50" s="76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7" t="s">
        <v>4</v>
      </c>
      <c r="B51" s="78"/>
      <c r="C51" s="78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9" t="s">
        <v>5</v>
      </c>
      <c r="B52" s="80"/>
      <c r="C52" s="80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8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26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21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5" t="s">
        <v>3</v>
      </c>
      <c r="B32" s="76"/>
      <c r="C32" s="76"/>
      <c r="D32" s="7"/>
      <c r="E32" s="3"/>
      <c r="F32" s="3"/>
      <c r="G32" s="3"/>
      <c r="H32" s="3"/>
    </row>
    <row r="33" spans="1:8" ht="18.75" customHeight="1" x14ac:dyDescent="0.25">
      <c r="A33" s="77" t="s">
        <v>4</v>
      </c>
      <c r="B33" s="78"/>
      <c r="C33" s="78"/>
      <c r="D33" s="8"/>
      <c r="E33" s="4"/>
      <c r="F33" s="4"/>
      <c r="G33" s="4"/>
      <c r="H33" s="4"/>
    </row>
    <row r="34" spans="1:8" ht="18.75" customHeight="1" x14ac:dyDescent="0.25">
      <c r="A34" s="79" t="s">
        <v>5</v>
      </c>
      <c r="B34" s="80"/>
      <c r="C34" s="80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463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506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408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409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22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40.5" customHeight="1" x14ac:dyDescent="0.4">
      <c r="A3" s="52" t="s">
        <v>390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ht="30" customHeight="1" x14ac:dyDescent="0.4">
      <c r="A5" s="54" t="s">
        <v>391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302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260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226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227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10-2-25 - 12-19-25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'10-2-25 - 12-19-25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2025-12-07T03:54:13Z</dcterms:modified>
</cp:coreProperties>
</file>