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3-24-25 - 6-17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'3-24-25 - 6-17-25 (1 quarter)'!$A$1:$P$65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61" l="1"/>
  <c r="M30" i="61"/>
  <c r="M34" i="61"/>
  <c r="M17" i="61"/>
  <c r="M24" i="61"/>
  <c r="M9" i="61"/>
  <c r="M13" i="61"/>
  <c r="M14" i="61"/>
  <c r="M11" i="61"/>
  <c r="M8" i="61"/>
  <c r="M47" i="61"/>
  <c r="C47" i="61"/>
  <c r="M12" i="61"/>
  <c r="M27" i="61"/>
  <c r="M41" i="61"/>
  <c r="C41" i="61"/>
  <c r="M10" i="61"/>
  <c r="C53" i="61"/>
  <c r="L14" i="61"/>
  <c r="L9" i="61"/>
  <c r="L11" i="61"/>
  <c r="L8" i="61"/>
  <c r="L10" i="61"/>
  <c r="L18" i="61" l="1"/>
  <c r="L15" i="61"/>
  <c r="L36" i="61"/>
  <c r="L17" i="61"/>
  <c r="L25" i="61"/>
  <c r="L50" i="61"/>
  <c r="C50" i="61"/>
  <c r="L26" i="61"/>
  <c r="L12" i="61"/>
  <c r="L29" i="61"/>
  <c r="K16" i="61" l="1"/>
  <c r="K39" i="61"/>
  <c r="K28" i="61"/>
  <c r="K26" i="61"/>
  <c r="K12" i="61"/>
  <c r="K8" i="61"/>
  <c r="K13" i="61"/>
  <c r="K22" i="61"/>
  <c r="K25" i="61"/>
  <c r="K33" i="61"/>
  <c r="K55" i="61"/>
  <c r="C55" i="61" s="1"/>
  <c r="K18" i="61"/>
  <c r="K24" i="61"/>
  <c r="K46" i="61"/>
  <c r="I16" i="61"/>
  <c r="C46" i="61"/>
  <c r="C39" i="61"/>
  <c r="K31" i="61"/>
  <c r="C35" i="61" l="1"/>
  <c r="C43" i="61"/>
  <c r="J22" i="61"/>
  <c r="C54" i="61"/>
  <c r="C52" i="61"/>
  <c r="J14" i="61"/>
  <c r="J17" i="61"/>
  <c r="J13" i="61"/>
  <c r="J9" i="61"/>
  <c r="J8" i="61"/>
  <c r="J60" i="61"/>
  <c r="C60" i="61"/>
  <c r="I13" i="61"/>
  <c r="J33" i="61"/>
  <c r="J31" i="61"/>
  <c r="J57" i="61"/>
  <c r="C57" i="61"/>
  <c r="J18" i="61"/>
  <c r="J19" i="61"/>
  <c r="J36" i="61"/>
  <c r="J11" i="61"/>
  <c r="J28" i="61"/>
  <c r="J12" i="61"/>
  <c r="C34" i="61"/>
  <c r="I27" i="61"/>
  <c r="I9" i="61"/>
  <c r="I15" i="61"/>
  <c r="I10" i="61"/>
  <c r="I8" i="61"/>
  <c r="I20" i="61"/>
  <c r="I24" i="61" l="1"/>
  <c r="I28" i="61"/>
  <c r="C28" i="61"/>
  <c r="I31" i="61"/>
  <c r="C31" i="61"/>
  <c r="I29" i="61"/>
  <c r="I26" i="61"/>
  <c r="I44" i="61"/>
  <c r="C44" i="61"/>
  <c r="I23" i="61"/>
  <c r="C36" i="61" l="1"/>
  <c r="C32" i="61"/>
  <c r="C40" i="61" l="1"/>
  <c r="C22" i="61"/>
  <c r="C33" i="61"/>
  <c r="C18" i="61" l="1"/>
  <c r="C20" i="61"/>
  <c r="C26" i="61"/>
  <c r="C38" i="61"/>
  <c r="C30" i="61"/>
  <c r="C24" i="61"/>
  <c r="C29" i="61" l="1"/>
  <c r="C10" i="61"/>
  <c r="C27" i="61"/>
  <c r="C51" i="61"/>
  <c r="C25" i="61"/>
  <c r="C48" i="61"/>
  <c r="C11" i="61"/>
  <c r="C59" i="61" l="1"/>
  <c r="C37" i="61"/>
  <c r="C12" i="61"/>
  <c r="C49" i="61"/>
  <c r="C13" i="61"/>
  <c r="C23" i="61"/>
  <c r="C42" i="61" l="1"/>
  <c r="C56" i="61"/>
  <c r="C16" i="61"/>
  <c r="C58" i="61"/>
  <c r="C14" i="61"/>
  <c r="C17" i="61"/>
  <c r="C9" i="61"/>
  <c r="C61" i="61"/>
  <c r="C21" i="61"/>
  <c r="C45" i="61"/>
  <c r="C8" i="61"/>
  <c r="C15" i="61"/>
  <c r="C19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<sst xmlns="http://schemas.openxmlformats.org/spreadsheetml/2006/main" count="617" uniqueCount="300">
  <si>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</si>
  <si>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</si>
  <si>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</si>
  <si>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</si>
  <si>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</si>
  <si>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</si>
  <si>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</si>
  <si>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</si>
  <si>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</si>
  <si>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</si>
  <si>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</si>
  <si>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</si>
  <si>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</si>
  <si>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</si>
  <si>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</si>
  <si>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</si>
  <si>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</si>
  <si>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</si>
  <si>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</si>
  <si>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</si>
  <si>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</si>
  <si>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</si>
  <si>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</si>
  <si>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</si>
  <si>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</si>
  <si>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</si>
  <si>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</si>
  <si>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</si>
  <si>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</si>
  <si>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</si>
  <si>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</si>
  <si>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</si>
  <si>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</si>
  <si>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</si>
  <si>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</si>
  <si>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</si>
  <si>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</si>
  <si>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</si>
  <si>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</si>
  <si>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</si>
  <si>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</si>
  <si>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</si>
  <si>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</si>
  <si>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</si>
  <si>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</si>
  <si>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</si>
  <si>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</si>
  <si>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</si>
  <si>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</si>
  <si>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</si>
  <si>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</si>
  <si>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</si>
  <si>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</si>
  <si>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</si>
  <si>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</si>
  <si>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</si>
  <si>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</si>
  <si>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</si>
  <si>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</si>
  <si>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</si>
  <si>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</si>
  <si>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</si>
  <si>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</si>
  <si>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</si>
  <si>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</si>
  <si>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</si>
  <si>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</si>
  <si>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</si>
  <si>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</si>
  <si>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</si>
  <si>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</si>
  <si>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</si>
  <si>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</si>
  <si>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</si>
  <si>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</si>
  <si>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</si>
  <si>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</si>
  <si>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</si>
  <si>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</si>
  <si>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</si>
  <si>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</si>
  <si>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</si>
  <si>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</si>
  <si>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</si>
  <si>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</si>
  <si>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</si>
  <si>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</si>
  <si>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</si>
  <si>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</si>
  <si>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</si>
  <si>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</si>
  <si>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</si>
  <si>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</si>
  <si>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</si>
  <si>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</si>
  <si>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</si>
  <si>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</si>
  <si>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</si>
  <si>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</si>
  <si>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</si>
  <si>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</si>
  <si>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</si>
  <si>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</si>
  <si>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</si>
  <si>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</si>
  <si>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</si>
  <si>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</si>
  <si>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</si>
  <si>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</si>
  <si>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</si>
  <si>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</si>
  <si>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</si>
  <si>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</si>
  <si>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</si>
  <si>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</si>
  <si>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</si>
  <si>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</si>
  <si>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</si>
  <si>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</si>
  <si>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</si>
  <si>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</si>
  <si>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</si>
  <si>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</si>
  <si>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</si>
  <si>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</si>
  <si>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</si>
  <si>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</si>
  <si>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</si>
  <si>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</si>
  <si>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</si>
  <si>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</si>
  <si>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</si>
  <si>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</si>
  <si>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</si>
  <si>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</si>
  <si>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</si>
  <si>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</si>
  <si>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</si>
  <si>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</si>
  <si>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</si>
  <si>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</si>
  <si>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</si>
  <si>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</si>
  <si>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</si>
  <si>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</si>
  <si>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</si>
  <si>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</si>
  <si>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</si>
  <si>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</si>
  <si>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</si>
  <si>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</si>
  <si>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</si>
  <si>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</si>
  <si>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</si>
  <si>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</si>
  <si>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</si>
  <si>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</si>
  <si>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</si>
  <si>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</si>
  <si>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</si>
  <si>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</si>
  <si>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</si>
  <si>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</si>
  <si>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</si>
  <si>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</si>
  <si>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</si>
  <si>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</si>
  <si>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</si>
  <si>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</si>
  <si>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</si>
  <si>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</si>
  <si>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</si>
  <si>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</si>
  <si>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</si>
  <si>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</si>
  <si>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</si>
  <si>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</si>
  <si>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</si>
  <si>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</si>
  <si>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</si>
  <si>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</si>
  <si>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</si>
  <si>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</si>
  <si>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</si>
  <si>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</si>
  <si>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</si>
  <si>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</si>
  <si>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</si>
  <si>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</si>
  <si>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</si>
  <si>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</si>
  <si>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</si>
  <si>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</si>
  <si>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</si>
  <si>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</si>
  <si>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</si>
  <si>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</si>
  <si>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</si>
  <si>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</si>
  <si>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</si>
  <si>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</si>
  <si>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</si>
  <si>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</si>
  <si>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</si>
  <si>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</si>
  <si>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</si>
  <si>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</si>
  <si>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</si>
  <si>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</si>
  <si>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</si>
  <si>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</si>
  <si>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</si>
  <si>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</si>
  <si>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</si>
  <si>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</si>
  <si>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</si>
  <si>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</si>
  <si>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</si>
  <si>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</si>
  <si>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</si>
  <si>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</si>
  <si>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</si>
  <si>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</si>
  <si>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</si>
  <si>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</si>
  <si>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</si>
  <si>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</si>
  <si>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</si>
  <si>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</si>
  <si>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</si>
  <si>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</si>
  <si>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</si>
  <si>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</si>
  <si>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</si>
  <si>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</si>
  <si>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</si>
  <si>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</si>
  <si>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</si>
  <si>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</si>
  <si>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</si>
  <si>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</si>
  <si>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</si>
  <si>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</si>
  <si>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</si>
  <si>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</si>
  <si>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</si>
  <si>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</si>
  <si>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</si>
  <si>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</si>
  <si>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</si>
  <si>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</si>
  <si>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</si>
  <si>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</si>
  <si>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</si>
  <si>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</si>
  <si>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</si>
  <si>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</si>
  <si>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</si>
  <si>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</si>
  <si>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</si>
  <si>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</si>
  <si>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</si>
  <si>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</si>
  <si>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</si>
  <si>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</si>
  <si>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</si>
  <si>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</si>
  <si>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</si>
  <si>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</si>
  <si>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</si>
  <si>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</si>
  <si>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</si>
  <si>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</si>
  <si>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</si>
  <si>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</si>
  <si>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</si>
  <si>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</si>
  <si>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</si>
  <si>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</si>
  <si>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</si>
  <si>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</si>
  <si>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</si>
  <si>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</si>
  <si>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</si>
  <si>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</si>
  <si>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</si>
  <si>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</si>
  <si>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</si>
  <si>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</si>
  <si>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</si>
  <si>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</si>
  <si>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</si>
  <si>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</si>
  <si>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Crossland, Rob</t>
  </si>
  <si>
    <t>6/2 - 6/3</t>
  </si>
  <si>
    <t>$400 CASH PRIZE</t>
  </si>
  <si>
    <t>Rahn, Allyson</t>
  </si>
  <si>
    <t>Voirin, Brandy</t>
  </si>
  <si>
    <t>Horton, Jesse</t>
  </si>
  <si>
    <t>Steigerwalt, Nick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</si>
</sst>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1" fontId="37" fillId="0" borderId="10" xfId="37" applyNumberFormat="1" applyFont="1" applyFill="1" applyBorder="1" applyAlignment="1">
      <alignment horizontal="center" wrapText="1"/>
    </xf>
    <xf numFmtId="0" fontId="36" fillId="0" borderId="10" xfId="0" applyFont="1" applyBorder="1"/>
    <xf numFmtId="1" fontId="37" fillId="0" borderId="0" xfId="37" applyNumberFormat="1" applyFont="1" applyFill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630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workbookViewId="0">
      <selection activeCell="N8" sqref="N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" customWidth="1"/>
    <col min="9" max="16" width="9.1406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244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40.5" customHeight="1" x14ac:dyDescent="0.4">
      <c r="A3" s="25" t="s">
        <v>245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295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">
      <c r="A7" s="43" t="s">
        <v>1</v>
      </c>
      <c r="B7" s="43" t="s">
        <v>0</v>
      </c>
      <c r="C7" s="43" t="s">
        <v>2</v>
      </c>
      <c r="D7" s="44">
        <v>45740</v>
      </c>
      <c r="E7" s="44">
        <v>45747</v>
      </c>
      <c r="F7" s="44">
        <v>45754</v>
      </c>
      <c r="G7" s="44">
        <v>45761</v>
      </c>
      <c r="H7" s="44">
        <v>45768</v>
      </c>
      <c r="I7" s="44" t="s">
        <v>276</v>
      </c>
      <c r="J7" s="44" t="s">
        <v>277</v>
      </c>
      <c r="K7" s="44" t="s">
        <v>278</v>
      </c>
      <c r="L7" s="44" t="s">
        <v>279</v>
      </c>
      <c r="M7" s="44" t="s">
        <v>280</v>
      </c>
      <c r="N7" s="44" t="s">
        <v>294</v>
      </c>
      <c r="O7" s="44" t="s">
        <v>281</v>
      </c>
      <c r="P7" s="44" t="s">
        <v>282</v>
      </c>
    </row>
    <row r="8" spans="1:16" ht="15" customHeight="1" x14ac:dyDescent="0.2">
      <c r="A8" s="49">
        <v>1</v>
      </c>
      <c r="B8" s="49" t="s">
        <v>256</v>
      </c>
      <c r="C8" s="51">
        <f>SUM(D8:P8)</f>
        <v>4460</v>
      </c>
      <c r="D8" s="46">
        <v>250</v>
      </c>
      <c r="E8" s="46">
        <v>275</v>
      </c>
      <c r="F8" s="46">
        <v>475</v>
      </c>
      <c r="G8" s="46">
        <v>0</v>
      </c>
      <c r="H8" s="46">
        <v>325</v>
      </c>
      <c r="I8" s="46">
        <f>160+425</f>
        <v>585</v>
      </c>
      <c r="J8" s="46">
        <f>225+425</f>
        <v>650</v>
      </c>
      <c r="K8" s="46">
        <f>375+250</f>
        <v>625</v>
      </c>
      <c r="L8" s="46">
        <f>475+475</f>
        <v>950</v>
      </c>
      <c r="M8" s="46">
        <f>325</f>
        <v>325</v>
      </c>
      <c r="N8" s="46"/>
      <c r="O8" s="46"/>
      <c r="P8" s="46"/>
    </row>
    <row r="9" spans="1:16" ht="15" customHeight="1" x14ac:dyDescent="0.2">
      <c r="A9" s="49">
        <v>2</v>
      </c>
      <c r="B9" s="49" t="s">
        <v>255</v>
      </c>
      <c r="C9" s="51">
        <f>SUM(D9:P9)</f>
        <v>4250</v>
      </c>
      <c r="D9" s="46">
        <v>275</v>
      </c>
      <c r="E9" s="46">
        <v>350</v>
      </c>
      <c r="F9" s="46">
        <v>300</v>
      </c>
      <c r="G9" s="46">
        <v>225</v>
      </c>
      <c r="H9" s="46">
        <v>250</v>
      </c>
      <c r="I9" s="46">
        <f>475+300</f>
        <v>775</v>
      </c>
      <c r="J9" s="46">
        <f>425+375</f>
        <v>800</v>
      </c>
      <c r="K9" s="46">
        <v>375</v>
      </c>
      <c r="L9" s="46">
        <f>350+350</f>
        <v>700</v>
      </c>
      <c r="M9" s="46">
        <f>200</f>
        <v>200</v>
      </c>
      <c r="N9" s="46"/>
      <c r="O9" s="46"/>
      <c r="P9" s="46"/>
    </row>
    <row r="10" spans="1:16" ht="15" customHeight="1" x14ac:dyDescent="0.2">
      <c r="A10" s="49">
        <v>3</v>
      </c>
      <c r="B10" s="49" t="s">
        <v>234</v>
      </c>
      <c r="C10" s="51">
        <f>SUM(D10:P10)</f>
        <v>3785</v>
      </c>
      <c r="D10" s="46">
        <v>0</v>
      </c>
      <c r="E10" s="46">
        <v>130</v>
      </c>
      <c r="F10" s="46">
        <v>575</v>
      </c>
      <c r="G10" s="46">
        <v>0</v>
      </c>
      <c r="H10" s="46">
        <v>160</v>
      </c>
      <c r="I10" s="46">
        <f>115+375</f>
        <v>490</v>
      </c>
      <c r="J10" s="46">
        <v>575</v>
      </c>
      <c r="K10" s="46">
        <v>575</v>
      </c>
      <c r="L10" s="46">
        <f>130+575</f>
        <v>705</v>
      </c>
      <c r="M10" s="46">
        <f>575</f>
        <v>575</v>
      </c>
      <c r="N10" s="46"/>
      <c r="O10" s="46"/>
      <c r="P10" s="46"/>
    </row>
    <row r="11" spans="1:16" ht="15" customHeight="1" x14ac:dyDescent="0.2">
      <c r="A11" s="49">
        <v>4</v>
      </c>
      <c r="B11" s="49" t="s">
        <v>262</v>
      </c>
      <c r="C11" s="51">
        <f>SUM(D11:P11)</f>
        <v>3125</v>
      </c>
      <c r="D11" s="46">
        <v>0</v>
      </c>
      <c r="E11" s="46">
        <v>575</v>
      </c>
      <c r="F11" s="46">
        <v>0</v>
      </c>
      <c r="G11" s="46">
        <v>200</v>
      </c>
      <c r="H11" s="46">
        <v>275</v>
      </c>
      <c r="I11" s="46">
        <v>350</v>
      </c>
      <c r="J11" s="46">
        <f>300</f>
        <v>300</v>
      </c>
      <c r="K11" s="46">
        <v>325</v>
      </c>
      <c r="L11" s="46">
        <f>425+375</f>
        <v>800</v>
      </c>
      <c r="M11" s="46">
        <f>300</f>
        <v>300</v>
      </c>
      <c r="N11" s="46"/>
      <c r="O11" s="46"/>
      <c r="P11" s="46"/>
    </row>
    <row r="12" spans="1:16" ht="15" customHeight="1" x14ac:dyDescent="0.2">
      <c r="A12" s="49">
        <v>5</v>
      </c>
      <c r="B12" s="49" t="s">
        <v>258</v>
      </c>
      <c r="C12" s="51">
        <f>SUM(D12:P12)</f>
        <v>3085</v>
      </c>
      <c r="D12" s="46">
        <v>200</v>
      </c>
      <c r="E12" s="46">
        <v>375</v>
      </c>
      <c r="F12" s="46">
        <v>250</v>
      </c>
      <c r="G12" s="46">
        <v>160</v>
      </c>
      <c r="H12" s="46">
        <v>575</v>
      </c>
      <c r="I12" s="46">
        <v>0</v>
      </c>
      <c r="J12" s="46">
        <f>375</f>
        <v>375</v>
      </c>
      <c r="K12" s="46">
        <f>250+200</f>
        <v>450</v>
      </c>
      <c r="L12" s="46">
        <f>325</f>
        <v>325</v>
      </c>
      <c r="M12" s="46">
        <f>375</f>
        <v>375</v>
      </c>
      <c r="N12" s="46"/>
      <c r="O12" s="46"/>
      <c r="P12" s="46"/>
    </row>
    <row r="13" spans="1:16" ht="15" customHeight="1" x14ac:dyDescent="0.2">
      <c r="A13" s="49">
        <v>6</v>
      </c>
      <c r="B13" s="49" t="s">
        <v>257</v>
      </c>
      <c r="C13" s="51">
        <f>SUM(D13:P13)</f>
        <v>2990</v>
      </c>
      <c r="D13" s="46">
        <v>225</v>
      </c>
      <c r="E13" s="46">
        <v>160</v>
      </c>
      <c r="F13" s="46">
        <v>200</v>
      </c>
      <c r="G13" s="46">
        <v>575</v>
      </c>
      <c r="H13" s="46">
        <v>175</v>
      </c>
      <c r="I13" s="46">
        <f>250+200</f>
        <v>450</v>
      </c>
      <c r="J13" s="46">
        <f>130+350</f>
        <v>480</v>
      </c>
      <c r="K13" s="46">
        <f>175+300</f>
        <v>475</v>
      </c>
      <c r="L13" s="46">
        <v>0</v>
      </c>
      <c r="M13" s="46">
        <f>250</f>
        <v>250</v>
      </c>
      <c r="N13" s="46"/>
      <c r="O13" s="46"/>
      <c r="P13" s="46"/>
    </row>
    <row r="14" spans="1:16" ht="15" customHeight="1" x14ac:dyDescent="0.2">
      <c r="A14" s="49">
        <v>7</v>
      </c>
      <c r="B14" s="49" t="s">
        <v>254</v>
      </c>
      <c r="C14" s="51">
        <f>SUM(D14:P14)</f>
        <v>2945</v>
      </c>
      <c r="D14" s="46">
        <v>300</v>
      </c>
      <c r="E14" s="46">
        <v>145</v>
      </c>
      <c r="F14" s="46">
        <v>0</v>
      </c>
      <c r="G14" s="46">
        <v>350</v>
      </c>
      <c r="H14" s="46">
        <v>225</v>
      </c>
      <c r="I14" s="46">
        <v>0</v>
      </c>
      <c r="J14" s="46">
        <f>575+250</f>
        <v>825</v>
      </c>
      <c r="K14" s="46">
        <v>0</v>
      </c>
      <c r="L14" s="46">
        <f>575+250</f>
        <v>825</v>
      </c>
      <c r="M14" s="46">
        <f>275</f>
        <v>275</v>
      </c>
      <c r="N14" s="46"/>
      <c r="O14" s="46"/>
      <c r="P14" s="46"/>
    </row>
    <row r="15" spans="1:16" ht="15" customHeight="1" x14ac:dyDescent="0.2">
      <c r="A15" s="49">
        <v>8</v>
      </c>
      <c r="B15" s="49" t="s">
        <v>249</v>
      </c>
      <c r="C15" s="51">
        <f>SUM(D15:P15)</f>
        <v>2925</v>
      </c>
      <c r="D15" s="46">
        <v>575</v>
      </c>
      <c r="E15" s="46">
        <v>225</v>
      </c>
      <c r="F15" s="46">
        <v>115</v>
      </c>
      <c r="G15" s="46">
        <v>375</v>
      </c>
      <c r="H15" s="46">
        <v>0</v>
      </c>
      <c r="I15" s="46">
        <f>325+325</f>
        <v>650</v>
      </c>
      <c r="J15" s="46">
        <v>475</v>
      </c>
      <c r="K15" s="46">
        <v>350</v>
      </c>
      <c r="L15" s="46">
        <f>160</f>
        <v>160</v>
      </c>
      <c r="M15" s="46">
        <v>0</v>
      </c>
      <c r="N15" s="46"/>
      <c r="O15" s="46"/>
      <c r="P15" s="46"/>
    </row>
    <row r="16" spans="1:16" ht="15" customHeight="1" x14ac:dyDescent="0.2">
      <c r="A16" s="49">
        <v>9</v>
      </c>
      <c r="B16" s="49" t="s">
        <v>250</v>
      </c>
      <c r="C16" s="51">
        <f>SUM(D16:P16)</f>
        <v>2645</v>
      </c>
      <c r="D16" s="46">
        <v>475</v>
      </c>
      <c r="E16" s="46">
        <v>0</v>
      </c>
      <c r="F16" s="46">
        <v>425</v>
      </c>
      <c r="G16" s="46">
        <v>0</v>
      </c>
      <c r="H16" s="46">
        <v>0</v>
      </c>
      <c r="I16" s="46">
        <f>225+130</f>
        <v>355</v>
      </c>
      <c r="J16" s="46">
        <v>275</v>
      </c>
      <c r="K16" s="46">
        <f>575+115</f>
        <v>690</v>
      </c>
      <c r="L16" s="46">
        <v>425</v>
      </c>
      <c r="M16" s="46">
        <v>0</v>
      </c>
      <c r="N16" s="46"/>
      <c r="O16" s="46"/>
      <c r="P16" s="46"/>
    </row>
    <row r="17" spans="1:16" ht="15" customHeight="1" x14ac:dyDescent="0.2">
      <c r="A17" s="49">
        <v>10</v>
      </c>
      <c r="B17" s="49" t="s">
        <v>134</v>
      </c>
      <c r="C17" s="51">
        <f>SUM(D17:P17)</f>
        <v>2135</v>
      </c>
      <c r="D17" s="46">
        <v>375</v>
      </c>
      <c r="E17" s="46">
        <v>425</v>
      </c>
      <c r="F17" s="46">
        <v>350</v>
      </c>
      <c r="G17" s="46">
        <v>0</v>
      </c>
      <c r="H17" s="46">
        <v>0</v>
      </c>
      <c r="I17" s="46">
        <v>0</v>
      </c>
      <c r="J17" s="46">
        <f>325+300</f>
        <v>625</v>
      </c>
      <c r="K17" s="46">
        <v>0</v>
      </c>
      <c r="L17" s="46">
        <f>200</f>
        <v>200</v>
      </c>
      <c r="M17" s="46">
        <f>160</f>
        <v>160</v>
      </c>
      <c r="N17" s="46"/>
      <c r="O17" s="46"/>
      <c r="P17" s="46"/>
    </row>
    <row r="18" spans="1:16" ht="15" customHeight="1" x14ac:dyDescent="0.2">
      <c r="A18" s="49">
        <v>11</v>
      </c>
      <c r="B18" s="49" t="s">
        <v>199</v>
      </c>
      <c r="C18" s="50">
        <f>SUM(D18:P18)</f>
        <v>1660</v>
      </c>
      <c r="D18" s="46">
        <v>0</v>
      </c>
      <c r="E18" s="46">
        <v>0</v>
      </c>
      <c r="F18" s="46">
        <v>130</v>
      </c>
      <c r="G18" s="46">
        <v>325</v>
      </c>
      <c r="H18" s="46">
        <v>475</v>
      </c>
      <c r="I18" s="46">
        <v>0</v>
      </c>
      <c r="J18" s="46">
        <f>200</f>
        <v>200</v>
      </c>
      <c r="K18" s="46">
        <f>300</f>
        <v>300</v>
      </c>
      <c r="L18" s="46">
        <f>115</f>
        <v>115</v>
      </c>
      <c r="M18" s="46">
        <f>115</f>
        <v>115</v>
      </c>
      <c r="N18" s="46"/>
      <c r="O18" s="46"/>
      <c r="P18" s="46"/>
    </row>
    <row r="19" spans="1:16" ht="15" customHeight="1" x14ac:dyDescent="0.2">
      <c r="A19" s="49">
        <v>12</v>
      </c>
      <c r="B19" s="49" t="s">
        <v>252</v>
      </c>
      <c r="C19" s="50">
        <f>SUM(D19:P19)</f>
        <v>1650</v>
      </c>
      <c r="D19" s="46">
        <v>350</v>
      </c>
      <c r="E19" s="46">
        <v>0</v>
      </c>
      <c r="F19" s="46">
        <v>325</v>
      </c>
      <c r="G19" s="46">
        <v>425</v>
      </c>
      <c r="H19" s="46">
        <v>300</v>
      </c>
      <c r="I19" s="46">
        <v>0</v>
      </c>
      <c r="J19" s="46">
        <f>250</f>
        <v>250</v>
      </c>
      <c r="K19" s="46">
        <v>0</v>
      </c>
      <c r="L19" s="46">
        <v>0</v>
      </c>
      <c r="M19" s="46">
        <v>0</v>
      </c>
      <c r="N19" s="46"/>
      <c r="O19" s="46"/>
      <c r="P19" s="46"/>
    </row>
    <row r="20" spans="1:16" ht="15" customHeight="1" x14ac:dyDescent="0.2">
      <c r="A20" s="49">
        <v>12</v>
      </c>
      <c r="B20" s="49" t="s">
        <v>270</v>
      </c>
      <c r="C20" s="50">
        <f>SUM(D20:P20)</f>
        <v>1650</v>
      </c>
      <c r="D20" s="46">
        <v>0</v>
      </c>
      <c r="E20" s="46">
        <v>0</v>
      </c>
      <c r="F20" s="46">
        <v>145</v>
      </c>
      <c r="G20" s="46">
        <v>0</v>
      </c>
      <c r="H20" s="46">
        <v>0</v>
      </c>
      <c r="I20" s="46">
        <f>130+575</f>
        <v>705</v>
      </c>
      <c r="J20" s="46">
        <v>325</v>
      </c>
      <c r="K20" s="46">
        <v>475</v>
      </c>
      <c r="L20" s="46">
        <v>0</v>
      </c>
      <c r="M20" s="46">
        <v>0</v>
      </c>
      <c r="N20" s="46"/>
      <c r="O20" s="46"/>
      <c r="P20" s="46"/>
    </row>
    <row r="21" spans="1:16" ht="15" customHeight="1" x14ac:dyDescent="0.2">
      <c r="A21" s="49">
        <v>13</v>
      </c>
      <c r="B21" s="49" t="s">
        <v>251</v>
      </c>
      <c r="C21" s="50">
        <f>SUM(D21:P21)</f>
        <v>1625</v>
      </c>
      <c r="D21" s="46">
        <v>425</v>
      </c>
      <c r="E21" s="46">
        <v>475</v>
      </c>
      <c r="F21" s="46">
        <v>0</v>
      </c>
      <c r="G21" s="46">
        <v>475</v>
      </c>
      <c r="H21" s="46">
        <v>0</v>
      </c>
      <c r="I21" s="46">
        <v>250</v>
      </c>
      <c r="J21" s="46">
        <v>0</v>
      </c>
      <c r="K21" s="46">
        <v>0</v>
      </c>
      <c r="L21" s="46">
        <v>0</v>
      </c>
      <c r="M21" s="46">
        <v>0</v>
      </c>
      <c r="N21" s="46"/>
      <c r="O21" s="46"/>
      <c r="P21" s="46"/>
    </row>
    <row r="22" spans="1:16" ht="15" customHeight="1" x14ac:dyDescent="0.2">
      <c r="A22" s="49">
        <v>14</v>
      </c>
      <c r="B22" s="49" t="s">
        <v>272</v>
      </c>
      <c r="C22" s="50">
        <f>SUM(D22:P22)</f>
        <v>1590</v>
      </c>
      <c r="D22" s="46">
        <v>0</v>
      </c>
      <c r="E22" s="46">
        <v>0</v>
      </c>
      <c r="F22" s="46">
        <v>0</v>
      </c>
      <c r="G22" s="46">
        <v>175</v>
      </c>
      <c r="H22" s="46">
        <v>115</v>
      </c>
      <c r="I22" s="46">
        <v>0</v>
      </c>
      <c r="J22" s="46">
        <f>475+175</f>
        <v>650</v>
      </c>
      <c r="K22" s="46">
        <f>225+425</f>
        <v>650</v>
      </c>
      <c r="L22" s="46">
        <v>0</v>
      </c>
      <c r="M22" s="46">
        <v>0</v>
      </c>
      <c r="N22" s="46"/>
      <c r="O22" s="46"/>
      <c r="P22" s="46"/>
    </row>
    <row r="23" spans="1:16" ht="15" customHeight="1" x14ac:dyDescent="0.2">
      <c r="A23" s="49">
        <v>15</v>
      </c>
      <c r="B23" s="49" t="s">
        <v>261</v>
      </c>
      <c r="C23" s="50">
        <f>SUM(D23:P23)</f>
        <v>1540</v>
      </c>
      <c r="D23" s="46">
        <v>130</v>
      </c>
      <c r="E23" s="46">
        <v>200</v>
      </c>
      <c r="F23" s="46">
        <v>375</v>
      </c>
      <c r="G23" s="46">
        <v>115</v>
      </c>
      <c r="H23" s="46">
        <v>0</v>
      </c>
      <c r="I23" s="46">
        <f>575</f>
        <v>575</v>
      </c>
      <c r="J23" s="46">
        <v>145</v>
      </c>
      <c r="K23" s="46">
        <v>0</v>
      </c>
      <c r="L23" s="46">
        <v>0</v>
      </c>
      <c r="M23" s="46">
        <v>0</v>
      </c>
      <c r="N23" s="46"/>
      <c r="O23" s="46"/>
      <c r="P23" s="46"/>
    </row>
    <row r="24" spans="1:16" ht="15" customHeight="1" x14ac:dyDescent="0.2">
      <c r="A24" s="49">
        <v>16</v>
      </c>
      <c r="B24" s="49" t="s">
        <v>267</v>
      </c>
      <c r="C24" s="50">
        <f>SUM(D24:P24)</f>
        <v>1490</v>
      </c>
      <c r="D24" s="46">
        <v>0</v>
      </c>
      <c r="E24" s="46">
        <v>0</v>
      </c>
      <c r="F24" s="46">
        <v>275</v>
      </c>
      <c r="G24" s="46">
        <v>145</v>
      </c>
      <c r="H24" s="46">
        <v>425</v>
      </c>
      <c r="I24" s="46">
        <f>145</f>
        <v>145</v>
      </c>
      <c r="J24" s="46">
        <v>0</v>
      </c>
      <c r="K24" s="46">
        <f>325</f>
        <v>325</v>
      </c>
      <c r="L24" s="46">
        <v>0</v>
      </c>
      <c r="M24" s="46">
        <f>175</f>
        <v>175</v>
      </c>
      <c r="N24" s="46"/>
      <c r="O24" s="46"/>
      <c r="P24" s="46"/>
    </row>
    <row r="25" spans="1:16" ht="15" customHeight="1" x14ac:dyDescent="0.2">
      <c r="A25" s="49">
        <v>17</v>
      </c>
      <c r="B25" s="49" t="s">
        <v>264</v>
      </c>
      <c r="C25" s="50">
        <f>SUM(D25:P25)</f>
        <v>1320</v>
      </c>
      <c r="D25" s="46">
        <v>0</v>
      </c>
      <c r="E25" s="46">
        <v>300</v>
      </c>
      <c r="F25" s="46">
        <v>0</v>
      </c>
      <c r="G25" s="46">
        <v>250</v>
      </c>
      <c r="H25" s="46">
        <v>130</v>
      </c>
      <c r="I25" s="46">
        <v>300</v>
      </c>
      <c r="J25" s="46">
        <v>0</v>
      </c>
      <c r="K25" s="46">
        <f>115</f>
        <v>115</v>
      </c>
      <c r="L25" s="46">
        <f>225</f>
        <v>225</v>
      </c>
      <c r="M25" s="46">
        <v>0</v>
      </c>
      <c r="N25" s="46"/>
      <c r="O25" s="46"/>
      <c r="P25" s="46"/>
    </row>
    <row r="26" spans="1:16" ht="15" customHeight="1" x14ac:dyDescent="0.2">
      <c r="A26" s="49">
        <v>18</v>
      </c>
      <c r="B26" s="49" t="s">
        <v>219</v>
      </c>
      <c r="C26" s="50">
        <f>SUM(D26:P26)</f>
        <v>1140</v>
      </c>
      <c r="D26" s="46">
        <v>0</v>
      </c>
      <c r="E26" s="46">
        <v>0</v>
      </c>
      <c r="F26" s="46">
        <v>160</v>
      </c>
      <c r="G26" s="46">
        <v>0</v>
      </c>
      <c r="H26" s="46">
        <v>0</v>
      </c>
      <c r="I26" s="46">
        <f>375</f>
        <v>375</v>
      </c>
      <c r="J26" s="46">
        <v>0</v>
      </c>
      <c r="K26" s="46">
        <f>160+145</f>
        <v>305</v>
      </c>
      <c r="L26" s="46">
        <f>300</f>
        <v>300</v>
      </c>
      <c r="M26" s="46">
        <v>0</v>
      </c>
      <c r="N26" s="46"/>
      <c r="O26" s="46"/>
      <c r="P26" s="46"/>
    </row>
    <row r="27" spans="1:16" ht="15" customHeight="1" x14ac:dyDescent="0.2">
      <c r="A27" s="49">
        <v>19</v>
      </c>
      <c r="B27" s="49" t="s">
        <v>233</v>
      </c>
      <c r="C27" s="50">
        <f>SUM(D27:P27)</f>
        <v>1000</v>
      </c>
      <c r="D27" s="46">
        <v>0</v>
      </c>
      <c r="E27" s="46">
        <v>175</v>
      </c>
      <c r="F27" s="46">
        <v>0</v>
      </c>
      <c r="G27" s="46">
        <v>0</v>
      </c>
      <c r="H27" s="46">
        <v>0</v>
      </c>
      <c r="I27" s="46">
        <f>175+225</f>
        <v>400</v>
      </c>
      <c r="J27" s="46">
        <v>0</v>
      </c>
      <c r="K27" s="46">
        <v>0</v>
      </c>
      <c r="L27" s="46">
        <v>0</v>
      </c>
      <c r="M27" s="46">
        <f>425</f>
        <v>425</v>
      </c>
      <c r="N27" s="46"/>
      <c r="O27" s="46"/>
      <c r="P27" s="46"/>
    </row>
    <row r="28" spans="1:16" ht="15" customHeight="1" x14ac:dyDescent="0.2">
      <c r="A28" s="49">
        <v>20</v>
      </c>
      <c r="B28" s="49" t="s">
        <v>285</v>
      </c>
      <c r="C28" s="50">
        <f>SUM(D28:P28)</f>
        <v>985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f>200</f>
        <v>200</v>
      </c>
      <c r="J28" s="46">
        <f>350</f>
        <v>350</v>
      </c>
      <c r="K28" s="46">
        <f>145+145</f>
        <v>290</v>
      </c>
      <c r="L28" s="46">
        <v>145</v>
      </c>
      <c r="M28" s="46">
        <v>0</v>
      </c>
      <c r="N28" s="46"/>
      <c r="O28" s="46"/>
      <c r="P28" s="46"/>
    </row>
    <row r="29" spans="1:16" ht="15" customHeight="1" x14ac:dyDescent="0.2">
      <c r="A29" s="49">
        <v>20</v>
      </c>
      <c r="B29" s="49" t="s">
        <v>266</v>
      </c>
      <c r="C29" s="50">
        <f>SUM(D29:P29)</f>
        <v>985</v>
      </c>
      <c r="D29" s="46">
        <v>0</v>
      </c>
      <c r="E29" s="46">
        <v>115</v>
      </c>
      <c r="F29" s="46">
        <v>0</v>
      </c>
      <c r="G29" s="46">
        <v>0</v>
      </c>
      <c r="H29" s="46">
        <v>145</v>
      </c>
      <c r="I29" s="46">
        <f>350</f>
        <v>350</v>
      </c>
      <c r="J29" s="46">
        <v>0</v>
      </c>
      <c r="K29" s="46">
        <v>0</v>
      </c>
      <c r="L29" s="46">
        <f>375</f>
        <v>375</v>
      </c>
      <c r="M29" s="46">
        <v>0</v>
      </c>
      <c r="N29" s="46"/>
      <c r="O29" s="46"/>
      <c r="P29" s="46"/>
    </row>
    <row r="30" spans="1:16" ht="15" customHeight="1" x14ac:dyDescent="0.2">
      <c r="A30" s="49">
        <v>21</v>
      </c>
      <c r="B30" s="49" t="s">
        <v>268</v>
      </c>
      <c r="C30" s="50">
        <f>SUM(D30:P30)</f>
        <v>920</v>
      </c>
      <c r="D30" s="46">
        <v>0</v>
      </c>
      <c r="E30" s="46">
        <v>0</v>
      </c>
      <c r="F30" s="46">
        <v>225</v>
      </c>
      <c r="G30" s="46">
        <v>275</v>
      </c>
      <c r="H30" s="46">
        <v>0</v>
      </c>
      <c r="I30" s="48">
        <v>175</v>
      </c>
      <c r="J30" s="46">
        <v>115</v>
      </c>
      <c r="K30" s="46">
        <v>0</v>
      </c>
      <c r="L30" s="46">
        <v>0</v>
      </c>
      <c r="M30" s="46">
        <f>130</f>
        <v>130</v>
      </c>
      <c r="N30" s="46"/>
      <c r="O30" s="46"/>
      <c r="P30" s="46"/>
    </row>
    <row r="31" spans="1:16" ht="15" customHeight="1" x14ac:dyDescent="0.2">
      <c r="A31" s="49">
        <v>22</v>
      </c>
      <c r="B31" s="49" t="s">
        <v>284</v>
      </c>
      <c r="C31" s="50">
        <f>SUM(D31:P31)</f>
        <v>910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f>275</f>
        <v>275</v>
      </c>
      <c r="J31" s="46">
        <f>160</f>
        <v>160</v>
      </c>
      <c r="K31" s="46">
        <f>475</f>
        <v>475</v>
      </c>
      <c r="L31" s="46">
        <v>0</v>
      </c>
      <c r="M31" s="46">
        <v>0</v>
      </c>
      <c r="N31" s="46"/>
      <c r="O31" s="46"/>
      <c r="P31" s="46"/>
    </row>
    <row r="32" spans="1:16" ht="15" customHeight="1" x14ac:dyDescent="0.2">
      <c r="A32" s="49">
        <v>23</v>
      </c>
      <c r="B32" s="49" t="s">
        <v>274</v>
      </c>
      <c r="C32" s="50">
        <f>SUM(D32:P32)</f>
        <v>850</v>
      </c>
      <c r="D32" s="46">
        <v>0</v>
      </c>
      <c r="E32" s="46">
        <v>0</v>
      </c>
      <c r="F32" s="46">
        <v>0</v>
      </c>
      <c r="G32" s="46">
        <v>0</v>
      </c>
      <c r="H32" s="46">
        <v>375</v>
      </c>
      <c r="I32" s="46">
        <v>475</v>
      </c>
      <c r="J32" s="46">
        <v>0</v>
      </c>
      <c r="K32" s="46">
        <v>0</v>
      </c>
      <c r="L32" s="46">
        <v>0</v>
      </c>
      <c r="M32" s="46">
        <v>0</v>
      </c>
      <c r="N32" s="46"/>
      <c r="O32" s="46"/>
      <c r="P32" s="46"/>
    </row>
    <row r="33" spans="1:16" ht="15" customHeight="1" x14ac:dyDescent="0.2">
      <c r="A33" s="49">
        <v>23</v>
      </c>
      <c r="B33" s="49" t="s">
        <v>271</v>
      </c>
      <c r="C33" s="50">
        <f>SUM(D33:P33)</f>
        <v>850</v>
      </c>
      <c r="D33" s="46">
        <v>0</v>
      </c>
      <c r="E33" s="46">
        <v>0</v>
      </c>
      <c r="F33" s="46">
        <v>0</v>
      </c>
      <c r="G33" s="46">
        <v>300</v>
      </c>
      <c r="H33" s="46">
        <v>0</v>
      </c>
      <c r="I33" s="46">
        <v>275</v>
      </c>
      <c r="J33" s="46">
        <f>145</f>
        <v>145</v>
      </c>
      <c r="K33" s="46">
        <f>130</f>
        <v>130</v>
      </c>
      <c r="L33" s="46">
        <v>0</v>
      </c>
      <c r="M33" s="46">
        <v>0</v>
      </c>
      <c r="N33" s="46"/>
      <c r="O33" s="46"/>
      <c r="P33" s="46"/>
    </row>
    <row r="34" spans="1:16" ht="15" customHeight="1" x14ac:dyDescent="0.2">
      <c r="A34" s="49">
        <v>24</v>
      </c>
      <c r="B34" s="49" t="s">
        <v>296</v>
      </c>
      <c r="C34" s="50">
        <f>SUM(D34:P34)</f>
        <v>790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145</v>
      </c>
      <c r="J34" s="46">
        <v>0</v>
      </c>
      <c r="K34" s="46">
        <v>175</v>
      </c>
      <c r="L34" s="46">
        <v>325</v>
      </c>
      <c r="M34" s="46">
        <f>145</f>
        <v>145</v>
      </c>
      <c r="N34" s="46"/>
      <c r="O34" s="46"/>
      <c r="P34" s="46"/>
    </row>
    <row r="35" spans="1:16" ht="15" customHeight="1" x14ac:dyDescent="0.2">
      <c r="A35" s="49">
        <v>25</v>
      </c>
      <c r="B35" s="49" t="s">
        <v>290</v>
      </c>
      <c r="C35" s="50">
        <f>SUM(D35:P35)</f>
        <v>680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130</v>
      </c>
      <c r="K35" s="46">
        <v>275</v>
      </c>
      <c r="L35" s="46">
        <v>275</v>
      </c>
      <c r="M35" s="46">
        <v>0</v>
      </c>
      <c r="N35" s="46"/>
      <c r="O35" s="46"/>
      <c r="P35" s="46"/>
    </row>
    <row r="36" spans="1:16" ht="15" customHeight="1" x14ac:dyDescent="0.2">
      <c r="A36" s="49">
        <v>26</v>
      </c>
      <c r="B36" s="49" t="s">
        <v>275</v>
      </c>
      <c r="C36" s="50">
        <f>SUM(D36:P36)</f>
        <v>650</v>
      </c>
      <c r="D36" s="46">
        <v>0</v>
      </c>
      <c r="E36" s="46">
        <v>0</v>
      </c>
      <c r="F36" s="46">
        <v>0</v>
      </c>
      <c r="G36" s="46">
        <v>0</v>
      </c>
      <c r="H36" s="46">
        <v>200</v>
      </c>
      <c r="I36" s="46">
        <v>0</v>
      </c>
      <c r="J36" s="46">
        <f>275</f>
        <v>275</v>
      </c>
      <c r="K36" s="46">
        <v>0</v>
      </c>
      <c r="L36" s="46">
        <f>175</f>
        <v>175</v>
      </c>
      <c r="M36" s="46">
        <v>0</v>
      </c>
      <c r="N36" s="46"/>
      <c r="O36" s="46"/>
      <c r="P36" s="46"/>
    </row>
    <row r="37" spans="1:16" ht="15" customHeight="1" x14ac:dyDescent="0.2">
      <c r="A37" s="49">
        <v>27</v>
      </c>
      <c r="B37" s="49" t="s">
        <v>246</v>
      </c>
      <c r="C37" s="50">
        <f>SUM(D37:P37)</f>
        <v>575</v>
      </c>
      <c r="D37" s="46">
        <v>575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/>
      <c r="O37" s="46"/>
      <c r="P37" s="46"/>
    </row>
    <row r="38" spans="1:16" ht="15" customHeight="1" x14ac:dyDescent="0.2">
      <c r="A38" s="49">
        <v>28</v>
      </c>
      <c r="B38" s="49" t="s">
        <v>269</v>
      </c>
      <c r="C38" s="50">
        <f>SUM(D38:P38)</f>
        <v>560</v>
      </c>
      <c r="D38" s="46">
        <v>0</v>
      </c>
      <c r="E38" s="46">
        <v>0</v>
      </c>
      <c r="F38" s="46">
        <v>175</v>
      </c>
      <c r="G38" s="46">
        <v>0</v>
      </c>
      <c r="H38" s="46">
        <v>0</v>
      </c>
      <c r="I38" s="46">
        <v>160</v>
      </c>
      <c r="J38" s="46">
        <v>0</v>
      </c>
      <c r="K38" s="46">
        <v>225</v>
      </c>
      <c r="L38" s="46">
        <v>0</v>
      </c>
      <c r="M38" s="46">
        <v>0</v>
      </c>
      <c r="N38" s="46"/>
      <c r="O38" s="46"/>
      <c r="P38" s="46"/>
    </row>
    <row r="39" spans="1:16" ht="15" customHeight="1" x14ac:dyDescent="0.2">
      <c r="A39" s="49">
        <v>29</v>
      </c>
      <c r="B39" s="49" t="s">
        <v>203</v>
      </c>
      <c r="C39" s="50">
        <f>SUM(D39:P39)</f>
        <v>555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f>425+130</f>
        <v>555</v>
      </c>
      <c r="L39" s="46">
        <v>0</v>
      </c>
      <c r="M39" s="46">
        <v>0</v>
      </c>
      <c r="N39" s="46"/>
      <c r="O39" s="46"/>
      <c r="P39" s="46"/>
    </row>
    <row r="40" spans="1:16" ht="15" customHeight="1" x14ac:dyDescent="0.2">
      <c r="A40" s="49">
        <v>30</v>
      </c>
      <c r="B40" s="49" t="s">
        <v>273</v>
      </c>
      <c r="C40" s="50">
        <f>SUM(D40:P40)</f>
        <v>480</v>
      </c>
      <c r="D40" s="46">
        <v>0</v>
      </c>
      <c r="E40" s="46">
        <v>0</v>
      </c>
      <c r="F40" s="46">
        <v>0</v>
      </c>
      <c r="G40" s="46">
        <v>130</v>
      </c>
      <c r="H40" s="46">
        <v>350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/>
      <c r="O40" s="46"/>
      <c r="P40" s="46"/>
    </row>
    <row r="41" spans="1:16" ht="15" customHeight="1" x14ac:dyDescent="0.2">
      <c r="A41" s="49">
        <v>31</v>
      </c>
      <c r="B41" s="49" t="s">
        <v>298</v>
      </c>
      <c r="C41" s="50">
        <f>SUM(D41:P41)</f>
        <v>475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f>475</f>
        <v>475</v>
      </c>
      <c r="N41" s="46"/>
      <c r="O41" s="46"/>
      <c r="P41" s="46"/>
    </row>
    <row r="42" spans="1:16" ht="15" customHeight="1" x14ac:dyDescent="0.2">
      <c r="A42" s="49">
        <v>31</v>
      </c>
      <c r="B42" s="49" t="s">
        <v>247</v>
      </c>
      <c r="C42" s="50">
        <f>SUM(D42:P42)</f>
        <v>475</v>
      </c>
      <c r="D42" s="46">
        <v>475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/>
      <c r="O42" s="46"/>
      <c r="P42" s="46"/>
    </row>
    <row r="43" spans="1:16" ht="15" customHeight="1" x14ac:dyDescent="0.2">
      <c r="A43" s="49">
        <v>32</v>
      </c>
      <c r="B43" s="49" t="s">
        <v>215</v>
      </c>
      <c r="C43" s="50">
        <f>SUM(D43:P43)</f>
        <v>460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160</v>
      </c>
      <c r="K43" s="46">
        <v>0</v>
      </c>
      <c r="L43" s="46">
        <v>300</v>
      </c>
      <c r="M43" s="46">
        <v>0</v>
      </c>
      <c r="N43" s="46"/>
      <c r="O43" s="46"/>
      <c r="P43" s="46"/>
    </row>
    <row r="44" spans="1:16" ht="15" customHeight="1" x14ac:dyDescent="0.2">
      <c r="A44" s="52">
        <v>33</v>
      </c>
      <c r="B44" s="52" t="s">
        <v>283</v>
      </c>
      <c r="C44" s="53">
        <f>SUM(D44:P44)</f>
        <v>425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f>425</f>
        <v>425</v>
      </c>
      <c r="J44" s="46">
        <v>0</v>
      </c>
      <c r="K44" s="46">
        <v>0</v>
      </c>
      <c r="L44" s="46">
        <v>0</v>
      </c>
      <c r="M44" s="46">
        <v>0</v>
      </c>
      <c r="N44" s="46"/>
      <c r="O44" s="46"/>
      <c r="P44" s="46"/>
    </row>
    <row r="45" spans="1:16" ht="15" customHeight="1" x14ac:dyDescent="0.2">
      <c r="A45" s="52">
        <v>33</v>
      </c>
      <c r="B45" s="52" t="s">
        <v>248</v>
      </c>
      <c r="C45" s="53">
        <f>SUM(D45:P45)</f>
        <v>425</v>
      </c>
      <c r="D45" s="46">
        <v>425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/>
      <c r="O45" s="46"/>
      <c r="P45" s="46"/>
    </row>
    <row r="46" spans="1:16" ht="15" customHeight="1" x14ac:dyDescent="0.2">
      <c r="A46" s="52">
        <v>34</v>
      </c>
      <c r="B46" s="52" t="s">
        <v>291</v>
      </c>
      <c r="C46" s="53">
        <f>SUM(D46:P46)</f>
        <v>350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f>350</f>
        <v>350</v>
      </c>
      <c r="L46" s="46">
        <v>0</v>
      </c>
      <c r="M46" s="46">
        <v>0</v>
      </c>
      <c r="N46" s="46"/>
      <c r="O46" s="46"/>
      <c r="P46" s="46"/>
    </row>
    <row r="47" spans="1:16" ht="15" customHeight="1" x14ac:dyDescent="0.2">
      <c r="A47" s="52">
        <v>34</v>
      </c>
      <c r="B47" s="52" t="s">
        <v>299</v>
      </c>
      <c r="C47" s="53">
        <f>SUM(D47:P47)</f>
        <v>350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f>350</f>
        <v>350</v>
      </c>
      <c r="N47" s="46"/>
      <c r="O47" s="46"/>
      <c r="P47" s="46"/>
    </row>
    <row r="48" spans="1:16" ht="15" customHeight="1" x14ac:dyDescent="0.2">
      <c r="A48" s="52">
        <v>35</v>
      </c>
      <c r="B48" s="52" t="s">
        <v>263</v>
      </c>
      <c r="C48" s="53">
        <f>SUM(D48:P48)</f>
        <v>325</v>
      </c>
      <c r="D48" s="46">
        <v>0</v>
      </c>
      <c r="E48" s="46">
        <v>325</v>
      </c>
      <c r="F48" s="46">
        <v>0</v>
      </c>
      <c r="G48" s="46">
        <v>0</v>
      </c>
      <c r="H48" s="46">
        <v>0</v>
      </c>
      <c r="I48" s="47"/>
      <c r="J48" s="46">
        <v>0</v>
      </c>
      <c r="K48" s="46">
        <v>0</v>
      </c>
      <c r="L48" s="46">
        <v>0</v>
      </c>
      <c r="M48" s="46">
        <v>0</v>
      </c>
      <c r="N48" s="46"/>
      <c r="O48" s="46"/>
      <c r="P48" s="46"/>
    </row>
    <row r="49" spans="1:16" ht="15" customHeight="1" x14ac:dyDescent="0.2">
      <c r="A49" s="52">
        <v>35</v>
      </c>
      <c r="B49" s="52" t="s">
        <v>253</v>
      </c>
      <c r="C49" s="53">
        <f>SUM(D49:P49)</f>
        <v>325</v>
      </c>
      <c r="D49" s="46">
        <v>325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/>
      <c r="O49" s="46"/>
      <c r="P49" s="46"/>
    </row>
    <row r="50" spans="1:16" ht="15" customHeight="1" x14ac:dyDescent="0.2">
      <c r="A50" s="52">
        <v>36</v>
      </c>
      <c r="B50" s="52" t="s">
        <v>293</v>
      </c>
      <c r="C50" s="53">
        <f>SUM(D50:P50)</f>
        <v>275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f>275</f>
        <v>275</v>
      </c>
      <c r="M50" s="46">
        <v>0</v>
      </c>
      <c r="N50" s="46"/>
      <c r="O50" s="46"/>
      <c r="P50" s="46"/>
    </row>
    <row r="51" spans="1:16" ht="15" customHeight="1" x14ac:dyDescent="0.2">
      <c r="A51" s="52">
        <v>37</v>
      </c>
      <c r="B51" s="52" t="s">
        <v>265</v>
      </c>
      <c r="C51" s="53">
        <f>SUM(D51:P51)</f>
        <v>250</v>
      </c>
      <c r="D51" s="46">
        <v>0</v>
      </c>
      <c r="E51" s="46">
        <v>250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/>
      <c r="O51" s="46"/>
      <c r="P51" s="46"/>
    </row>
    <row r="52" spans="1:16" ht="15" customHeight="1" x14ac:dyDescent="0.2">
      <c r="A52" s="52">
        <v>38</v>
      </c>
      <c r="B52" s="52" t="s">
        <v>288</v>
      </c>
      <c r="C52" s="53">
        <f>SUM(D52:P52)</f>
        <v>225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225</v>
      </c>
      <c r="K52" s="46">
        <v>0</v>
      </c>
      <c r="L52" s="46">
        <v>0</v>
      </c>
      <c r="M52" s="46">
        <v>0</v>
      </c>
      <c r="N52" s="46"/>
      <c r="O52" s="46"/>
      <c r="P52" s="46"/>
    </row>
    <row r="53" spans="1:16" ht="15" customHeight="1" x14ac:dyDescent="0.2">
      <c r="A53" s="52">
        <v>38</v>
      </c>
      <c r="B53" s="52" t="s">
        <v>297</v>
      </c>
      <c r="C53" s="53">
        <f>SUM(D53:P53)</f>
        <v>225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225</v>
      </c>
      <c r="M53" s="46">
        <v>0</v>
      </c>
      <c r="N53" s="46"/>
      <c r="O53" s="46"/>
      <c r="P53" s="46"/>
    </row>
    <row r="54" spans="1:16" ht="15" customHeight="1" x14ac:dyDescent="0.2">
      <c r="A54" s="52">
        <v>39</v>
      </c>
      <c r="B54" s="52" t="s">
        <v>289</v>
      </c>
      <c r="C54" s="53">
        <f>SUM(D54:P54)</f>
        <v>200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200</v>
      </c>
      <c r="K54" s="46">
        <v>0</v>
      </c>
      <c r="L54" s="46">
        <v>0</v>
      </c>
      <c r="M54" s="46">
        <v>0</v>
      </c>
      <c r="N54" s="46"/>
      <c r="O54" s="46"/>
      <c r="P54" s="46"/>
    </row>
    <row r="55" spans="1:16" ht="15" customHeight="1" x14ac:dyDescent="0.2">
      <c r="A55" s="52">
        <v>39</v>
      </c>
      <c r="B55" s="52" t="s">
        <v>292</v>
      </c>
      <c r="C55" s="53">
        <f>SUM(D55:P55)</f>
        <v>200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f>200</f>
        <v>200</v>
      </c>
      <c r="L55" s="46">
        <v>0</v>
      </c>
      <c r="M55" s="46">
        <v>0</v>
      </c>
      <c r="N55" s="46"/>
      <c r="O55" s="46"/>
      <c r="P55" s="46"/>
    </row>
    <row r="56" spans="1:16" ht="15" customHeight="1" x14ac:dyDescent="0.2">
      <c r="A56" s="52">
        <v>40</v>
      </c>
      <c r="B56" s="52" t="s">
        <v>197</v>
      </c>
      <c r="C56" s="53">
        <f>SUM(D56:P56)</f>
        <v>175</v>
      </c>
      <c r="D56" s="46">
        <v>175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/>
      <c r="O56" s="46"/>
      <c r="P56" s="46"/>
    </row>
    <row r="57" spans="1:16" ht="15" customHeight="1" x14ac:dyDescent="0.2">
      <c r="A57" s="52">
        <v>40</v>
      </c>
      <c r="B57" s="52" t="s">
        <v>286</v>
      </c>
      <c r="C57" s="53">
        <f>SUM(D57:P57)</f>
        <v>175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f>175</f>
        <v>175</v>
      </c>
      <c r="K57" s="46">
        <v>0</v>
      </c>
      <c r="L57" s="46">
        <v>0</v>
      </c>
      <c r="M57" s="46">
        <v>0</v>
      </c>
      <c r="N57" s="46"/>
      <c r="O57" s="46"/>
      <c r="P57" s="46"/>
    </row>
    <row r="58" spans="1:16" ht="15" customHeight="1" x14ac:dyDescent="0.2">
      <c r="A58" s="52">
        <v>40</v>
      </c>
      <c r="B58" s="52" t="s">
        <v>259</v>
      </c>
      <c r="C58" s="53">
        <f>SUM(D58:P58)</f>
        <v>160</v>
      </c>
      <c r="D58" s="46">
        <v>160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/>
      <c r="O58" s="46"/>
      <c r="P58" s="46"/>
    </row>
    <row r="59" spans="1:16" ht="15" customHeight="1" x14ac:dyDescent="0.2">
      <c r="A59" s="52">
        <v>41</v>
      </c>
      <c r="B59" s="52" t="s">
        <v>260</v>
      </c>
      <c r="C59" s="53">
        <f>SUM(D59:P59)</f>
        <v>145</v>
      </c>
      <c r="D59" s="46">
        <v>145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/>
      <c r="O59" s="46"/>
      <c r="P59" s="46"/>
    </row>
    <row r="60" spans="1:16" ht="15" customHeight="1" x14ac:dyDescent="0.2">
      <c r="A60" s="45">
        <v>42</v>
      </c>
      <c r="B60" s="45" t="s">
        <v>287</v>
      </c>
      <c r="C60" s="46">
        <f>SUM(D60:P60)</f>
        <v>115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f>115</f>
        <v>115</v>
      </c>
      <c r="K60" s="46">
        <v>0</v>
      </c>
      <c r="L60" s="46">
        <v>0</v>
      </c>
      <c r="M60" s="46">
        <v>0</v>
      </c>
      <c r="N60" s="46"/>
      <c r="O60" s="46"/>
      <c r="P60" s="46"/>
    </row>
    <row r="61" spans="1:16" ht="15" customHeight="1" x14ac:dyDescent="0.2">
      <c r="A61" s="45">
        <v>42</v>
      </c>
      <c r="B61" s="45" t="s">
        <v>228</v>
      </c>
      <c r="C61" s="46">
        <f>SUM(D61:P61)</f>
        <v>115</v>
      </c>
      <c r="D61" s="46">
        <v>115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/>
      <c r="O61" s="46"/>
      <c r="P61" s="46"/>
    </row>
    <row r="63" spans="1:16" ht="18.75" customHeight="1" x14ac:dyDescent="0.25">
      <c r="A63" s="17" t="s">
        <v>3</v>
      </c>
      <c r="B63" s="18"/>
      <c r="C63" s="1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8.75" customHeight="1" x14ac:dyDescent="0.25">
      <c r="A64" s="19" t="s">
        <v>4</v>
      </c>
      <c r="B64" s="20"/>
      <c r="C64" s="2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8.75" customHeight="1" x14ac:dyDescent="0.25">
      <c r="A65" s="21" t="s">
        <v>5</v>
      </c>
      <c r="B65" s="22"/>
      <c r="C65" s="22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sortState ref="A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225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224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7" t="s">
        <v>3</v>
      </c>
      <c r="B67" s="18"/>
      <c r="C67" s="1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19" t="s">
        <v>4</v>
      </c>
      <c r="B68" s="20"/>
      <c r="C68" s="2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1" t="s">
        <v>5</v>
      </c>
      <c r="B69" s="22"/>
      <c r="C69" s="2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2025-05-27T10:09:02Z</cp:lastPrinted>
  <dcterms:created xsi:type="dcterms:W3CDTF">2013-12-12T05:08:35Z</dcterms:created>
  <dcterms:modified xsi:type="dcterms:W3CDTF">2025-05-27T10:20:33Z</dcterms:modified>
</cp:coreProperties>
</file>