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23-25 - 9-8-25 (2 quarter)" sheetId="62" r:id="rId1"/>
    <sheet name="3-24-25 - 6-17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'3-24-25 - 6-17-25 (1 quarter)'!$A$1:$P$73</definedName>
    <definedName name="_xlnm.Print_Area" localSheetId="4">'5-4-24 - 7-20-24 (2 quarter)'!$A$1:$O$28</definedName>
    <definedName name="_xlnm.Print_Area" localSheetId="0">'6-23-25 - 9-8-25 (2 quarter)'!$A$1:$O$57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62" l="1"/>
  <c r="J13" i="62" l="1"/>
  <c r="J16" i="62"/>
  <c r="J12" i="62"/>
  <c r="J8" i="62"/>
  <c r="J9" i="62"/>
  <c r="J18" i="62"/>
  <c r="C41" i="62"/>
  <c r="J11" i="62"/>
  <c r="J31" i="62" l="1"/>
  <c r="J28" i="62"/>
  <c r="J36" i="62"/>
  <c r="J29" i="62"/>
  <c r="J48" i="62"/>
  <c r="C48" i="62"/>
  <c r="J27" i="62"/>
  <c r="J17" i="62"/>
  <c r="J19" i="62"/>
  <c r="J22" i="62"/>
  <c r="I39" i="62" l="1"/>
  <c r="I20" i="62"/>
  <c r="I9" i="62"/>
  <c r="I16" i="62"/>
  <c r="I8" i="62"/>
  <c r="I12" i="62"/>
  <c r="I10" i="62"/>
  <c r="I21" i="62"/>
  <c r="I14" i="62"/>
  <c r="I29" i="62"/>
  <c r="I23" i="62"/>
  <c r="I51" i="62"/>
  <c r="C51" i="62" s="1"/>
  <c r="I50" i="62"/>
  <c r="C50" i="62"/>
  <c r="I19" i="62"/>
  <c r="I22" i="62"/>
  <c r="I26" i="62"/>
  <c r="C39" i="62"/>
  <c r="I24" i="62"/>
  <c r="H12" i="62"/>
  <c r="H11" i="62"/>
  <c r="H17" i="62"/>
  <c r="H9" i="62"/>
  <c r="H8" i="62"/>
  <c r="H13" i="62"/>
  <c r="H29" i="62"/>
  <c r="H25" i="62"/>
  <c r="H18" i="62"/>
  <c r="H19" i="62"/>
  <c r="H27" i="62"/>
  <c r="H47" i="62"/>
  <c r="C47" i="62"/>
  <c r="H31" i="62"/>
  <c r="H45" i="62"/>
  <c r="C45" i="62"/>
  <c r="H10" i="62"/>
  <c r="H26" i="62"/>
  <c r="C26" i="62"/>
  <c r="G13" i="62"/>
  <c r="G23" i="62"/>
  <c r="G8" i="62"/>
  <c r="G11" i="62"/>
  <c r="G12" i="62"/>
  <c r="G9" i="62"/>
  <c r="G42" i="62"/>
  <c r="G10" i="62"/>
  <c r="G15" i="62"/>
  <c r="G31" i="62"/>
  <c r="G17" i="62"/>
  <c r="G22" i="62"/>
  <c r="G27" i="62"/>
  <c r="G28" i="62"/>
  <c r="G19" i="62"/>
  <c r="G29" i="62"/>
  <c r="G18" i="62"/>
  <c r="G30" i="62"/>
  <c r="F9" i="62"/>
  <c r="F12" i="62"/>
  <c r="F17" i="62"/>
  <c r="F20" i="62"/>
  <c r="F23" i="62"/>
  <c r="F32" i="62"/>
  <c r="F29" i="62"/>
  <c r="F19" i="62"/>
  <c r="F11" i="62"/>
  <c r="F22" i="62"/>
  <c r="F31" i="62"/>
  <c r="F13" i="62"/>
  <c r="F28" i="62"/>
  <c r="F18" i="62"/>
  <c r="F33" i="62"/>
  <c r="F10" i="62"/>
  <c r="F21" i="62"/>
  <c r="E13" i="62"/>
  <c r="E12" i="62"/>
  <c r="E10" i="62"/>
  <c r="E25" i="62"/>
  <c r="E9" i="62"/>
  <c r="E8" i="62"/>
  <c r="E21" i="62"/>
  <c r="E20" i="62"/>
  <c r="E52" i="62"/>
  <c r="E40" i="62"/>
  <c r="E19" i="62"/>
  <c r="E18" i="62"/>
  <c r="E11" i="62"/>
  <c r="E27" i="62"/>
  <c r="E28" i="62"/>
  <c r="E30" i="62"/>
  <c r="D53" i="62"/>
  <c r="D43" i="62"/>
  <c r="D25" i="62"/>
  <c r="D9" i="62"/>
  <c r="D23" i="62"/>
  <c r="D8" i="62"/>
  <c r="D14" i="62"/>
  <c r="D13" i="62"/>
  <c r="D10" i="62"/>
  <c r="D11" i="62"/>
  <c r="D12" i="62"/>
  <c r="D36" i="62"/>
  <c r="D34" i="62"/>
  <c r="D28" i="62"/>
  <c r="D18" i="62"/>
  <c r="D44" i="62"/>
  <c r="D37" i="62"/>
  <c r="D31" i="62"/>
  <c r="D33" i="62"/>
  <c r="D24" i="62"/>
  <c r="D30" i="62"/>
  <c r="D17" i="62"/>
  <c r="D15" i="62"/>
  <c r="D16" i="62"/>
  <c r="D35" i="62"/>
  <c r="C29" i="62" l="1"/>
  <c r="C22" i="62"/>
  <c r="C49" i="62"/>
  <c r="C42" i="62"/>
  <c r="C28" i="62"/>
  <c r="C20" i="62"/>
  <c r="C17" i="62"/>
  <c r="C40" i="62"/>
  <c r="C21" i="62"/>
  <c r="C27" i="62"/>
  <c r="C53" i="62" l="1"/>
  <c r="C25" i="62"/>
  <c r="C38" i="62"/>
  <c r="C13" i="62"/>
  <c r="C10" i="62"/>
  <c r="C36" i="62"/>
  <c r="C34" i="62"/>
  <c r="C8" i="62" l="1"/>
  <c r="C11" i="62"/>
  <c r="C24" i="62"/>
  <c r="C15" i="62"/>
  <c r="C43" i="62"/>
  <c r="C33" i="62"/>
  <c r="C19" i="62"/>
  <c r="C37" i="62"/>
  <c r="C23" i="62"/>
  <c r="C44" i="62"/>
  <c r="C35" i="62"/>
  <c r="C31" i="62"/>
  <c r="C52" i="62"/>
  <c r="C14" i="62"/>
  <c r="C9" i="62"/>
  <c r="C18" i="62"/>
  <c r="C16" i="62" l="1"/>
  <c r="C32" i="62"/>
  <c r="C30" i="62"/>
  <c r="C12" i="62"/>
  <c r="P28" i="6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<sst xmlns="http://schemas.openxmlformats.org/spreadsheetml/2006/main" count="687" uniqueCount="335">
  <si>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</si>
  <si>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</si>
  <si>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</si>
  <si>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</si>
  <si>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</si>
  <si>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</si>
  <si>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</si>
  <si>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</si>
  <si>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</si>
  <si>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</si>
  <si>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</si>
  <si>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</si>
  <si>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</si>
  <si>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</si>
  <si>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</si>
  <si>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</si>
  <si>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</si>
  <si>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</si>
  <si>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</si>
  <si>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</si>
  <si>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</si>
  <si>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</si>
  <si>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</si>
  <si>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</si>
  <si>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</si>
  <si>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</si>
  <si>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</si>
  <si>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</si>
  <si>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</si>
  <si>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</si>
  <si>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</si>
  <si>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</si>
  <si>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</si>
  <si>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</si>
  <si>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</si>
  <si>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</si>
  <si>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</si>
  <si>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</si>
  <si>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</si>
  <si>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</si>
  <si>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</si>
  <si>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</si>
  <si>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</si>
  <si>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</si>
  <si>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</si>
  <si>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</si>
  <si>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</si>
  <si>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</si>
  <si>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</si>
  <si>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</si>
  <si>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</si>
  <si>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</si>
  <si>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</si>
  <si>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</si>
  <si>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</si>
  <si>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</si>
  <si>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</si>
  <si>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</si>
  <si>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</si>
  <si>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</si>
  <si>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</si>
  <si>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</si>
  <si>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</si>
  <si>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</si>
  <si>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</si>
  <si>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</si>
  <si>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</si>
  <si>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</si>
  <si>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</si>
  <si>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</si>
  <si>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</si>
  <si>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</si>
  <si>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</si>
  <si>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</si>
  <si>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</si>
  <si>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</si>
  <si>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</si>
  <si>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</si>
  <si>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</si>
  <si>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</si>
  <si>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</si>
  <si>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</si>
  <si>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</si>
  <si>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</si>
  <si>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</si>
  <si>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</si>
  <si>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</si>
  <si>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</si>
  <si>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</si>
  <si>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</si>
  <si>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</si>
  <si>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</si>
  <si>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</si>
  <si>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</si>
  <si>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</si>
  <si>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</si>
  <si>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</si>
  <si>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</si>
  <si>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</si>
  <si>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</si>
  <si>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</si>
  <si>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</si>
  <si>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</si>
  <si>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</si>
  <si>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</si>
  <si>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</si>
  <si>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</si>
  <si>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</si>
  <si>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</si>
  <si>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</si>
  <si>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</si>
  <si>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</si>
  <si>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</si>
  <si>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</si>
  <si>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</si>
  <si>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</si>
  <si>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</si>
  <si>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</si>
  <si>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</si>
  <si>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</si>
  <si>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</si>
  <si>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</si>
  <si>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</si>
  <si>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</si>
  <si>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</si>
  <si>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</si>
  <si>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</si>
  <si>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</si>
  <si>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</si>
  <si>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</si>
  <si>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</si>
  <si>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</si>
  <si>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</si>
  <si>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</si>
  <si>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</si>
  <si>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</si>
  <si>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</si>
  <si>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</si>
  <si>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</si>
  <si>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</si>
  <si>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</si>
  <si>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</si>
  <si>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</si>
  <si>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</si>
  <si>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</si>
  <si>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</si>
  <si>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</si>
  <si>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</si>
  <si>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</si>
  <si>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</si>
  <si>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</si>
  <si>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</si>
  <si>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</si>
  <si>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</si>
  <si>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</si>
  <si>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</si>
  <si>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</si>
  <si>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</si>
  <si>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</si>
  <si>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</si>
  <si>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</si>
  <si>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</si>
  <si>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</si>
  <si>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</si>
  <si>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</si>
  <si>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</si>
  <si>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</si>
  <si>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</si>
  <si>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</si>
  <si>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</si>
  <si>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</si>
  <si>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</si>
  <si>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</si>
  <si>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</si>
  <si>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</si>
  <si>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</si>
  <si>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</si>
  <si>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</si>
  <si>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</si>
  <si>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</si>
  <si>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</si>
  <si>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</si>
  <si>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</si>
  <si>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</si>
  <si>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</si>
  <si>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</si>
  <si>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</si>
  <si>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</si>
  <si>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</si>
  <si>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</si>
  <si>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</si>
  <si>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</si>
  <si>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</si>
  <si>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</si>
  <si>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</si>
  <si>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</si>
  <si>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</si>
  <si>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</si>
  <si>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</si>
  <si>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</si>
  <si>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</si>
  <si>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</si>
  <si>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</si>
  <si>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</si>
  <si>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</si>
  <si>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</si>
  <si>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</si>
  <si>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</si>
  <si>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</si>
  <si>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</si>
  <si>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</si>
  <si>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</si>
  <si>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</si>
  <si>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</si>
  <si>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</si>
  <si>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</si>
  <si>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</si>
  <si>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</si>
  <si>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</si>
  <si>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</si>
  <si>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</si>
  <si>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</si>
  <si>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</si>
  <si>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</si>
  <si>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</si>
  <si>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</si>
  <si>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</si>
  <si>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</si>
  <si>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</si>
  <si>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</si>
  <si>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</si>
  <si>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</si>
  <si>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</si>
  <si>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</si>
  <si>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</si>
  <si>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</si>
  <si>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</si>
  <si>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</si>
  <si>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</si>
  <si>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</si>
  <si>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</si>
  <si>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</si>
  <si>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</si>
  <si>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</si>
  <si>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</si>
  <si>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</si>
  <si>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</si>
  <si>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</si>
  <si>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</si>
  <si>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</si>
  <si>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</si>
  <si>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</si>
  <si>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</si>
  <si>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</si>
  <si>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</si>
  <si>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</si>
  <si>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</si>
  <si>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</si>
  <si>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</si>
  <si>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</si>
  <si>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</si>
  <si>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</si>
  <si>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</si>
  <si>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</si>
  <si>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</si>
  <si>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</si>
  <si>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</si>
  <si>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</si>
  <si>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</si>
  <si>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</si>
  <si>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</si>
  <si>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</si>
  <si>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</si>
  <si>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</si>
  <si>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</si>
  <si>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</si>
  <si>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</si>
  <si>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</si>
  <si>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</si>
  <si>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</si>
  <si>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</si>
  <si>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</si>
  <si>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</si>
  <si>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</si>
  <si>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</si>
  <si>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</si>
  <si>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</si>
  <si>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</si>
  <si>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</si>
  <si>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</si>
  <si>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</si>
  <si>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</si>
  <si>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</si>
  <si>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</si>
  <si>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</si>
  <si>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</si>
  <si>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</si>
  <si>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</si>
  <si>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</si>
  <si>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</si>
  <si>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</si>
  <si>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</si>
  <si>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</si>
  <si>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</si>
  <si>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</si>
  <si>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</si>
  <si>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</si>
  <si>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</si>
  <si>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</si>
  <si>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</si>
  <si>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</si>
  <si>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</si>
  <si>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</si>
  <si>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</si>
  <si>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</si>
  <si>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QUARTERLY EVENT:  MONDAY 9/15/25</t>
  </si>
  <si>
    <t>Rieken, Almeta</t>
  </si>
  <si>
    <t>Rohn, Allyson</t>
  </si>
  <si>
    <t>Urbina, Luis</t>
  </si>
  <si>
    <t>Linscome, James</t>
  </si>
  <si>
    <t>Williamson, Becky</t>
  </si>
  <si>
    <t>Robins, Jessica</t>
  </si>
  <si>
    <t>Fair, Eddie</t>
  </si>
  <si>
    <t>Tiruvaipati, Sahith</t>
  </si>
  <si>
    <t>Brown, Kristen</t>
  </si>
  <si>
    <t>Haun, Olya</t>
  </si>
  <si>
    <t>Osboorn, Jerry</t>
  </si>
  <si>
    <t>Hulland, Ricky</t>
  </si>
  <si>
    <t>Williams, Tante</t>
  </si>
  <si>
    <t>Davis, Miyah</t>
  </si>
  <si>
    <t>Mitchell, Jean</t>
  </si>
  <si>
    <t>Martinez, Jake</t>
  </si>
  <si>
    <t>Spencer, Renee</t>
  </si>
  <si>
    <t>$370 CASH PRIZE</t>
  </si>
  <si>
    <t>Williams,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</si>
</sst>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O8" sqref="O8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>
        <v>45880</v>
      </c>
      <c r="L7" s="18">
        <v>45887</v>
      </c>
      <c r="M7" s="18">
        <v>45894</v>
      </c>
      <c r="N7" s="18">
        <v>45901</v>
      </c>
      <c r="O7" s="18">
        <v>45908</v>
      </c>
    </row>
    <row r="8" spans="1:15" ht="15" customHeight="1" x14ac:dyDescent="0.2">
      <c r="A8" s="22">
        <v>1</v>
      </c>
      <c r="B8" s="22" t="s">
        <v>256</v>
      </c>
      <c r="C8" s="24">
        <f>SUM(D8:O8)</f>
        <v>5325</v>
      </c>
      <c r="D8" s="20">
        <f>250</f>
        <v>250</v>
      </c>
      <c r="E8" s="20">
        <f>425+425</f>
        <v>850</v>
      </c>
      <c r="F8" s="20">
        <v>225</v>
      </c>
      <c r="G8" s="20">
        <f>475+250</f>
        <v>725</v>
      </c>
      <c r="H8" s="20">
        <f>475+350</f>
        <v>825</v>
      </c>
      <c r="I8" s="20">
        <f>475+325</f>
        <v>800</v>
      </c>
      <c r="J8" s="20">
        <f>275+300</f>
        <v>575</v>
      </c>
      <c r="K8" s="20">
        <v>375</v>
      </c>
      <c r="L8" s="20">
        <v>0</v>
      </c>
      <c r="M8" s="20">
        <v>350</v>
      </c>
      <c r="N8" s="20">
        <v>350</v>
      </c>
      <c r="O8" s="20"/>
    </row>
    <row r="9" spans="1:15" ht="15" customHeight="1" x14ac:dyDescent="0.2">
      <c r="A9" s="22">
        <v>2</v>
      </c>
      <c r="B9" s="22" t="s">
        <v>257</v>
      </c>
      <c r="C9" s="24">
        <f>SUM(D9:O9)</f>
        <v>5300</v>
      </c>
      <c r="D9" s="20">
        <f>300+200</f>
        <v>500</v>
      </c>
      <c r="E9" s="20">
        <f>250+375</f>
        <v>625</v>
      </c>
      <c r="F9" s="20">
        <f>375+200</f>
        <v>575</v>
      </c>
      <c r="G9" s="20">
        <f>575+350</f>
        <v>925</v>
      </c>
      <c r="H9" s="20">
        <f>160+325</f>
        <v>485</v>
      </c>
      <c r="I9" s="20">
        <f>425+275</f>
        <v>700</v>
      </c>
      <c r="J9" s="20">
        <f>115+350</f>
        <v>465</v>
      </c>
      <c r="K9" s="20">
        <v>325</v>
      </c>
      <c r="L9" s="20">
        <v>275</v>
      </c>
      <c r="M9" s="20">
        <v>200</v>
      </c>
      <c r="N9" s="20">
        <v>225</v>
      </c>
      <c r="O9" s="20"/>
    </row>
    <row r="10" spans="1:15" ht="15" customHeight="1" x14ac:dyDescent="0.2">
      <c r="A10" s="22">
        <v>3</v>
      </c>
      <c r="B10" s="22" t="s">
        <v>326</v>
      </c>
      <c r="C10" s="24">
        <f>SUM(D10:O10)</f>
        <v>4895</v>
      </c>
      <c r="D10" s="20">
        <f>115+350</f>
        <v>465</v>
      </c>
      <c r="E10" s="20">
        <f>275+325</f>
        <v>600</v>
      </c>
      <c r="F10" s="20">
        <f>475</f>
        <v>475</v>
      </c>
      <c r="G10" s="20">
        <f>375+475</f>
        <v>850</v>
      </c>
      <c r="H10" s="20">
        <f>350</f>
        <v>350</v>
      </c>
      <c r="I10" s="20">
        <f>145+425</f>
        <v>570</v>
      </c>
      <c r="J10" s="20">
        <v>0</v>
      </c>
      <c r="K10" s="20">
        <v>160</v>
      </c>
      <c r="L10" s="20">
        <v>475</v>
      </c>
      <c r="M10" s="20">
        <v>475</v>
      </c>
      <c r="N10" s="20">
        <v>475</v>
      </c>
      <c r="O10" s="20"/>
    </row>
    <row r="11" spans="1:15" ht="15" customHeight="1" x14ac:dyDescent="0.2">
      <c r="A11" s="22">
        <v>4</v>
      </c>
      <c r="B11" s="22" t="s">
        <v>262</v>
      </c>
      <c r="C11" s="24">
        <f>SUM(D11:O11)</f>
        <v>4340</v>
      </c>
      <c r="D11" s="20">
        <f>375</f>
        <v>375</v>
      </c>
      <c r="E11" s="20">
        <f>325</f>
        <v>325</v>
      </c>
      <c r="F11" s="20">
        <f>200</f>
        <v>200</v>
      </c>
      <c r="G11" s="20">
        <f>425+275</f>
        <v>700</v>
      </c>
      <c r="H11" s="20">
        <f>115+175</f>
        <v>290</v>
      </c>
      <c r="I11" s="20">
        <v>225</v>
      </c>
      <c r="J11" s="20">
        <f>475+575</f>
        <v>1050</v>
      </c>
      <c r="K11" s="20">
        <v>425</v>
      </c>
      <c r="L11" s="20">
        <v>325</v>
      </c>
      <c r="M11" s="20">
        <v>0</v>
      </c>
      <c r="N11" s="20">
        <v>425</v>
      </c>
      <c r="O11" s="20"/>
    </row>
    <row r="12" spans="1:15" ht="15" customHeight="1" x14ac:dyDescent="0.2">
      <c r="A12" s="22">
        <v>5</v>
      </c>
      <c r="B12" s="22" t="s">
        <v>219</v>
      </c>
      <c r="C12" s="24">
        <f>SUM(D12:O12)</f>
        <v>4300</v>
      </c>
      <c r="D12" s="20">
        <f>425</f>
        <v>425</v>
      </c>
      <c r="E12" s="20">
        <f>225+275</f>
        <v>500</v>
      </c>
      <c r="F12" s="20">
        <f>300+275</f>
        <v>575</v>
      </c>
      <c r="G12" s="20">
        <f>115+300</f>
        <v>415</v>
      </c>
      <c r="H12" s="20">
        <f>275+160</f>
        <v>435</v>
      </c>
      <c r="I12" s="20">
        <f>575+375</f>
        <v>950</v>
      </c>
      <c r="J12" s="20">
        <f>225+250</f>
        <v>475</v>
      </c>
      <c r="K12" s="20">
        <v>0</v>
      </c>
      <c r="L12" s="20">
        <v>350</v>
      </c>
      <c r="M12" s="20">
        <v>175</v>
      </c>
      <c r="N12" s="20">
        <v>0</v>
      </c>
      <c r="O12" s="20"/>
    </row>
    <row r="13" spans="1:15" ht="15" customHeight="1" x14ac:dyDescent="0.2">
      <c r="A13" s="22">
        <v>6</v>
      </c>
      <c r="B13" s="22" t="s">
        <v>317</v>
      </c>
      <c r="C13" s="24">
        <f>SUM(D13:O13)</f>
        <v>3915</v>
      </c>
      <c r="D13" s="20">
        <f>300</f>
        <v>300</v>
      </c>
      <c r="E13" s="20">
        <f>175+160</f>
        <v>335</v>
      </c>
      <c r="F13" s="20">
        <f>275</f>
        <v>275</v>
      </c>
      <c r="G13" s="20">
        <f>300+200</f>
        <v>500</v>
      </c>
      <c r="H13" s="20">
        <f>375+475</f>
        <v>850</v>
      </c>
      <c r="I13" s="20">
        <v>350</v>
      </c>
      <c r="J13" s="20">
        <f>300+175</f>
        <v>475</v>
      </c>
      <c r="K13" s="20">
        <v>225</v>
      </c>
      <c r="L13" s="20">
        <v>130</v>
      </c>
      <c r="M13" s="20">
        <v>300</v>
      </c>
      <c r="N13" s="20">
        <v>175</v>
      </c>
      <c r="O13" s="20"/>
    </row>
    <row r="14" spans="1:15" ht="15" customHeight="1" x14ac:dyDescent="0.2">
      <c r="A14" s="22">
        <v>7</v>
      </c>
      <c r="B14" s="22" t="s">
        <v>234</v>
      </c>
      <c r="C14" s="24">
        <f>SUM(D14:O14)</f>
        <v>3350</v>
      </c>
      <c r="D14" s="20">
        <f>200+275</f>
        <v>475</v>
      </c>
      <c r="E14" s="20">
        <v>225</v>
      </c>
      <c r="F14" s="20">
        <v>300</v>
      </c>
      <c r="G14" s="20">
        <v>175</v>
      </c>
      <c r="H14" s="20">
        <v>225</v>
      </c>
      <c r="I14" s="20">
        <f>275+575</f>
        <v>850</v>
      </c>
      <c r="J14" s="20">
        <v>275</v>
      </c>
      <c r="K14" s="20">
        <v>0</v>
      </c>
      <c r="L14" s="20">
        <v>225</v>
      </c>
      <c r="M14" s="20">
        <v>275</v>
      </c>
      <c r="N14" s="20">
        <v>325</v>
      </c>
      <c r="O14" s="20"/>
    </row>
    <row r="15" spans="1:15" ht="15" customHeight="1" x14ac:dyDescent="0.2">
      <c r="A15" s="22">
        <v>8</v>
      </c>
      <c r="B15" s="22" t="s">
        <v>270</v>
      </c>
      <c r="C15" s="24">
        <f>SUM(D15:O15)</f>
        <v>3275</v>
      </c>
      <c r="D15" s="20">
        <f>425</f>
        <v>425</v>
      </c>
      <c r="E15" s="20">
        <v>575</v>
      </c>
      <c r="F15" s="20">
        <v>325</v>
      </c>
      <c r="G15" s="20">
        <f>575</f>
        <v>575</v>
      </c>
      <c r="H15" s="20">
        <v>375</v>
      </c>
      <c r="I15" s="20">
        <v>250</v>
      </c>
      <c r="J15" s="20">
        <v>325</v>
      </c>
      <c r="K15" s="20">
        <v>0</v>
      </c>
      <c r="L15" s="20">
        <v>0</v>
      </c>
      <c r="M15" s="20">
        <v>425</v>
      </c>
      <c r="N15" s="20">
        <v>0</v>
      </c>
      <c r="O15" s="20"/>
    </row>
    <row r="16" spans="1:15" ht="15" customHeight="1" x14ac:dyDescent="0.2">
      <c r="A16" s="22">
        <v>9</v>
      </c>
      <c r="B16" s="22" t="s">
        <v>250</v>
      </c>
      <c r="C16" s="24">
        <f>SUM(D16:O16)</f>
        <v>3050</v>
      </c>
      <c r="D16" s="20">
        <f>475</f>
        <v>475</v>
      </c>
      <c r="E16" s="20">
        <v>300</v>
      </c>
      <c r="F16" s="20">
        <v>250</v>
      </c>
      <c r="G16" s="20">
        <v>375</v>
      </c>
      <c r="H16" s="20">
        <v>300</v>
      </c>
      <c r="I16" s="20">
        <f>300</f>
        <v>300</v>
      </c>
      <c r="J16" s="20">
        <f>575+200</f>
        <v>775</v>
      </c>
      <c r="K16" s="20">
        <v>275</v>
      </c>
      <c r="L16" s="20">
        <v>0</v>
      </c>
      <c r="M16" s="20">
        <v>0</v>
      </c>
      <c r="N16" s="20">
        <v>0</v>
      </c>
      <c r="O16" s="20"/>
    </row>
    <row r="17" spans="1:15" ht="15" customHeight="1" x14ac:dyDescent="0.2">
      <c r="A17" s="22">
        <v>10</v>
      </c>
      <c r="B17" s="22" t="s">
        <v>258</v>
      </c>
      <c r="C17" s="24">
        <f>SUM(D17:O17)</f>
        <v>3000</v>
      </c>
      <c r="D17" s="20">
        <f>375</f>
        <v>375</v>
      </c>
      <c r="E17" s="20">
        <v>0</v>
      </c>
      <c r="F17" s="20">
        <f>130+350</f>
        <v>480</v>
      </c>
      <c r="G17" s="20">
        <f>145</f>
        <v>145</v>
      </c>
      <c r="H17" s="20">
        <f>575+200</f>
        <v>775</v>
      </c>
      <c r="I17" s="20">
        <v>0</v>
      </c>
      <c r="J17" s="20">
        <f>325</f>
        <v>325</v>
      </c>
      <c r="K17" s="20">
        <v>250</v>
      </c>
      <c r="L17" s="20">
        <v>175</v>
      </c>
      <c r="M17" s="20">
        <v>225</v>
      </c>
      <c r="N17" s="20">
        <v>250</v>
      </c>
      <c r="O17" s="20"/>
    </row>
    <row r="18" spans="1:15" ht="15" customHeight="1" x14ac:dyDescent="0.2">
      <c r="A18" s="22">
        <v>11</v>
      </c>
      <c r="B18" s="22" t="s">
        <v>255</v>
      </c>
      <c r="C18" s="23">
        <f>SUM(D18:O18)</f>
        <v>2920</v>
      </c>
      <c r="D18" s="20">
        <f>145</f>
        <v>145</v>
      </c>
      <c r="E18" s="20">
        <f>300</f>
        <v>300</v>
      </c>
      <c r="F18" s="20">
        <f>350</f>
        <v>350</v>
      </c>
      <c r="G18" s="20">
        <f>325</f>
        <v>325</v>
      </c>
      <c r="H18" s="20">
        <f>175</f>
        <v>175</v>
      </c>
      <c r="I18" s="20">
        <v>0</v>
      </c>
      <c r="J18" s="20">
        <f>375+375</f>
        <v>750</v>
      </c>
      <c r="K18" s="20">
        <v>300</v>
      </c>
      <c r="L18" s="20">
        <v>250</v>
      </c>
      <c r="M18" s="20">
        <v>325</v>
      </c>
      <c r="N18" s="20">
        <v>0</v>
      </c>
      <c r="O18" s="20"/>
    </row>
    <row r="19" spans="1:15" ht="15" customHeight="1" x14ac:dyDescent="0.2">
      <c r="A19" s="22">
        <v>12</v>
      </c>
      <c r="B19" s="22" t="s">
        <v>134</v>
      </c>
      <c r="C19" s="23">
        <f>SUM(D19:O19)</f>
        <v>2635</v>
      </c>
      <c r="D19" s="20">
        <v>0</v>
      </c>
      <c r="E19" s="20">
        <f>200</f>
        <v>200</v>
      </c>
      <c r="F19" s="20">
        <f>160</f>
        <v>160</v>
      </c>
      <c r="G19" s="20">
        <f>250</f>
        <v>250</v>
      </c>
      <c r="H19" s="20">
        <f>200</f>
        <v>200</v>
      </c>
      <c r="I19" s="20">
        <f>200</f>
        <v>200</v>
      </c>
      <c r="J19" s="20">
        <f>350</f>
        <v>350</v>
      </c>
      <c r="K19" s="20">
        <v>200</v>
      </c>
      <c r="L19" s="20">
        <v>425</v>
      </c>
      <c r="M19" s="20">
        <v>375</v>
      </c>
      <c r="N19" s="20">
        <v>275</v>
      </c>
      <c r="O19" s="20"/>
    </row>
    <row r="20" spans="1:15" ht="15" customHeight="1" x14ac:dyDescent="0.2">
      <c r="A20" s="22">
        <v>13</v>
      </c>
      <c r="B20" s="22" t="s">
        <v>321</v>
      </c>
      <c r="C20" s="23">
        <f>SUM(D20:O20)</f>
        <v>2390</v>
      </c>
      <c r="D20" s="20">
        <v>0</v>
      </c>
      <c r="E20" s="20">
        <f>115</f>
        <v>115</v>
      </c>
      <c r="F20" s="20">
        <f>115+425</f>
        <v>540</v>
      </c>
      <c r="G20" s="20">
        <v>325</v>
      </c>
      <c r="H20" s="20">
        <v>250</v>
      </c>
      <c r="I20" s="20">
        <f>225+200</f>
        <v>425</v>
      </c>
      <c r="J20" s="20">
        <v>475</v>
      </c>
      <c r="K20" s="20">
        <v>130</v>
      </c>
      <c r="L20" s="20">
        <v>0</v>
      </c>
      <c r="M20" s="20">
        <v>0</v>
      </c>
      <c r="N20" s="20">
        <v>130</v>
      </c>
      <c r="O20" s="20"/>
    </row>
    <row r="21" spans="1:15" ht="15" customHeight="1" x14ac:dyDescent="0.2">
      <c r="A21" s="22">
        <v>14</v>
      </c>
      <c r="B21" s="22" t="s">
        <v>261</v>
      </c>
      <c r="C21" s="23">
        <f>SUM(D21:O21)</f>
        <v>2380</v>
      </c>
      <c r="D21" s="20">
        <v>0</v>
      </c>
      <c r="E21" s="20">
        <f>130+475</f>
        <v>605</v>
      </c>
      <c r="F21" s="20">
        <f>575</f>
        <v>575</v>
      </c>
      <c r="G21" s="20">
        <v>0</v>
      </c>
      <c r="H21" s="20">
        <v>0</v>
      </c>
      <c r="I21" s="20">
        <f>350+475</f>
        <v>825</v>
      </c>
      <c r="J21" s="20">
        <v>0</v>
      </c>
      <c r="K21" s="20">
        <v>0</v>
      </c>
      <c r="L21" s="20">
        <v>375</v>
      </c>
      <c r="M21" s="20">
        <v>0</v>
      </c>
      <c r="N21" s="20">
        <v>0</v>
      </c>
      <c r="O21" s="20"/>
    </row>
    <row r="22" spans="1:15" ht="15" customHeight="1" x14ac:dyDescent="0.2">
      <c r="A22" s="22">
        <v>15</v>
      </c>
      <c r="B22" s="22" t="s">
        <v>291</v>
      </c>
      <c r="C22" s="23">
        <f>SUM(D22:O22)</f>
        <v>2270</v>
      </c>
      <c r="D22" s="20">
        <v>0</v>
      </c>
      <c r="E22" s="20">
        <v>0</v>
      </c>
      <c r="F22" s="20">
        <f>225</f>
        <v>225</v>
      </c>
      <c r="G22" s="20">
        <f>160</f>
        <v>160</v>
      </c>
      <c r="H22" s="20">
        <v>0</v>
      </c>
      <c r="I22" s="20">
        <f>250</f>
        <v>250</v>
      </c>
      <c r="J22" s="20">
        <f>425</f>
        <v>425</v>
      </c>
      <c r="K22" s="20">
        <v>475</v>
      </c>
      <c r="L22" s="20">
        <v>575</v>
      </c>
      <c r="M22" s="20">
        <v>160</v>
      </c>
      <c r="N22" s="20">
        <v>0</v>
      </c>
      <c r="O22" s="20"/>
    </row>
    <row r="23" spans="1:15" ht="15" customHeight="1" x14ac:dyDescent="0.2">
      <c r="A23" s="22">
        <v>16</v>
      </c>
      <c r="B23" s="22" t="s">
        <v>300</v>
      </c>
      <c r="C23" s="23">
        <f>SUM(D23:O23)</f>
        <v>2100</v>
      </c>
      <c r="D23" s="20">
        <f>350+225</f>
        <v>575</v>
      </c>
      <c r="E23" s="20">
        <v>175</v>
      </c>
      <c r="F23" s="20">
        <f>175+475</f>
        <v>650</v>
      </c>
      <c r="G23" s="20">
        <f>200+225</f>
        <v>425</v>
      </c>
      <c r="H23" s="20">
        <v>0</v>
      </c>
      <c r="I23" s="20">
        <f>130</f>
        <v>130</v>
      </c>
      <c r="J23" s="20">
        <v>0</v>
      </c>
      <c r="K23" s="20">
        <v>0</v>
      </c>
      <c r="L23" s="20">
        <v>0</v>
      </c>
      <c r="M23" s="20">
        <v>0</v>
      </c>
      <c r="N23" s="20">
        <v>145</v>
      </c>
      <c r="O23" s="20"/>
    </row>
    <row r="24" spans="1:15" ht="15" customHeight="1" x14ac:dyDescent="0.2">
      <c r="A24" s="22">
        <v>17</v>
      </c>
      <c r="B24" s="22" t="s">
        <v>271</v>
      </c>
      <c r="C24" s="23">
        <f>SUM(D24:O24)</f>
        <v>1800</v>
      </c>
      <c r="D24" s="20">
        <f>275</f>
        <v>275</v>
      </c>
      <c r="E24" s="20">
        <v>0</v>
      </c>
      <c r="F24" s="20">
        <v>0</v>
      </c>
      <c r="G24" s="20">
        <v>0</v>
      </c>
      <c r="H24" s="20">
        <v>575</v>
      </c>
      <c r="I24" s="20">
        <f>375</f>
        <v>375</v>
      </c>
      <c r="J24" s="20">
        <v>0</v>
      </c>
      <c r="K24" s="20">
        <v>575</v>
      </c>
      <c r="L24" s="20">
        <v>0</v>
      </c>
      <c r="M24" s="20">
        <v>0</v>
      </c>
      <c r="N24" s="20">
        <v>0</v>
      </c>
      <c r="O24" s="20"/>
    </row>
    <row r="25" spans="1:15" ht="15" customHeight="1" x14ac:dyDescent="0.2">
      <c r="A25" s="22">
        <v>18</v>
      </c>
      <c r="B25" s="22" t="s">
        <v>318</v>
      </c>
      <c r="C25" s="23">
        <f>SUM(D25:O25)</f>
        <v>1720</v>
      </c>
      <c r="D25" s="20">
        <f>175</f>
        <v>175</v>
      </c>
      <c r="E25" s="20">
        <f>475+350</f>
        <v>825</v>
      </c>
      <c r="F25" s="20">
        <v>0</v>
      </c>
      <c r="G25" s="20">
        <v>0</v>
      </c>
      <c r="H25" s="20">
        <f>145</f>
        <v>145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575</v>
      </c>
      <c r="O25" s="20"/>
    </row>
    <row r="26" spans="1:15" ht="15" customHeight="1" x14ac:dyDescent="0.2">
      <c r="A26" s="22">
        <v>19</v>
      </c>
      <c r="B26" s="22" t="s">
        <v>197</v>
      </c>
      <c r="C26" s="23">
        <f>SUM(D26:O26)</f>
        <v>1615</v>
      </c>
      <c r="D26" s="20">
        <v>0</v>
      </c>
      <c r="E26" s="20">
        <v>0</v>
      </c>
      <c r="F26" s="20">
        <v>0</v>
      </c>
      <c r="G26" s="20">
        <v>0</v>
      </c>
      <c r="H26" s="20">
        <f>425</f>
        <v>425</v>
      </c>
      <c r="I26" s="20">
        <f>300</f>
        <v>300</v>
      </c>
      <c r="J26" s="20">
        <v>0</v>
      </c>
      <c r="K26" s="20">
        <v>115</v>
      </c>
      <c r="L26" s="20">
        <v>200</v>
      </c>
      <c r="M26" s="20">
        <v>575</v>
      </c>
      <c r="N26" s="20">
        <v>0</v>
      </c>
      <c r="O26" s="20"/>
    </row>
    <row r="27" spans="1:15" ht="15" customHeight="1" x14ac:dyDescent="0.2">
      <c r="A27" s="22">
        <v>20</v>
      </c>
      <c r="B27" s="22" t="s">
        <v>199</v>
      </c>
      <c r="C27" s="23">
        <f>SUM(D27:O27)</f>
        <v>1550</v>
      </c>
      <c r="D27" s="20">
        <v>0</v>
      </c>
      <c r="E27" s="20">
        <f>350</f>
        <v>350</v>
      </c>
      <c r="F27" s="20">
        <v>0</v>
      </c>
      <c r="G27" s="20">
        <f>175</f>
        <v>175</v>
      </c>
      <c r="H27" s="20">
        <f>225</f>
        <v>225</v>
      </c>
      <c r="I27" s="20">
        <v>0</v>
      </c>
      <c r="J27" s="20">
        <f>250</f>
        <v>250</v>
      </c>
      <c r="K27" s="20">
        <v>350</v>
      </c>
      <c r="L27" s="20">
        <v>0</v>
      </c>
      <c r="M27" s="20">
        <v>0</v>
      </c>
      <c r="N27" s="20">
        <v>200</v>
      </c>
      <c r="O27" s="20"/>
    </row>
    <row r="28" spans="1:15" ht="15" customHeight="1" x14ac:dyDescent="0.2">
      <c r="A28" s="22">
        <v>21</v>
      </c>
      <c r="B28" s="22" t="s">
        <v>284</v>
      </c>
      <c r="C28" s="23">
        <f>SUM(D28:O28)</f>
        <v>1460</v>
      </c>
      <c r="D28" s="20">
        <f>130</f>
        <v>130</v>
      </c>
      <c r="E28" s="20">
        <f>375</f>
        <v>375</v>
      </c>
      <c r="F28" s="20">
        <f>325</f>
        <v>325</v>
      </c>
      <c r="G28" s="20">
        <f>225</f>
        <v>225</v>
      </c>
      <c r="H28" s="20">
        <v>0</v>
      </c>
      <c r="I28" s="20">
        <v>0</v>
      </c>
      <c r="J28" s="20">
        <f>145</f>
        <v>145</v>
      </c>
      <c r="K28" s="20">
        <v>0</v>
      </c>
      <c r="L28" s="20">
        <v>145</v>
      </c>
      <c r="M28" s="20">
        <v>115</v>
      </c>
      <c r="N28" s="20">
        <v>0</v>
      </c>
      <c r="O28" s="20"/>
    </row>
    <row r="29" spans="1:15" ht="15" customHeight="1" x14ac:dyDescent="0.2">
      <c r="A29" s="22">
        <v>22</v>
      </c>
      <c r="B29" s="22" t="s">
        <v>324</v>
      </c>
      <c r="C29" s="23">
        <f>SUM(D29:O29)</f>
        <v>1320</v>
      </c>
      <c r="D29" s="20">
        <v>0</v>
      </c>
      <c r="E29" s="20">
        <v>0</v>
      </c>
      <c r="F29" s="20">
        <f>145</f>
        <v>145</v>
      </c>
      <c r="G29" s="20">
        <f>275</f>
        <v>275</v>
      </c>
      <c r="H29" s="20">
        <f>130</f>
        <v>130</v>
      </c>
      <c r="I29" s="20">
        <f>115</f>
        <v>115</v>
      </c>
      <c r="J29" s="20">
        <f>175</f>
        <v>175</v>
      </c>
      <c r="K29" s="20">
        <v>175</v>
      </c>
      <c r="L29" s="20">
        <v>160</v>
      </c>
      <c r="M29" s="20">
        <v>145</v>
      </c>
      <c r="N29" s="20">
        <v>0</v>
      </c>
      <c r="O29" s="20"/>
    </row>
    <row r="30" spans="1:15" ht="15" customHeight="1" x14ac:dyDescent="0.2">
      <c r="A30" s="22">
        <v>23</v>
      </c>
      <c r="B30" s="22" t="s">
        <v>285</v>
      </c>
      <c r="C30" s="23">
        <f>SUM(D30:O30)</f>
        <v>1250</v>
      </c>
      <c r="D30" s="20">
        <f>325</f>
        <v>325</v>
      </c>
      <c r="E30" s="20">
        <f>575</f>
        <v>575</v>
      </c>
      <c r="F30" s="20">
        <v>0</v>
      </c>
      <c r="G30" s="20">
        <f>350</f>
        <v>350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/>
    </row>
    <row r="31" spans="1:15" ht="15" customHeight="1" x14ac:dyDescent="0.2">
      <c r="A31" s="22">
        <v>24</v>
      </c>
      <c r="B31" s="22" t="s">
        <v>249</v>
      </c>
      <c r="C31" s="23">
        <f>SUM(D31:O31)</f>
        <v>1035</v>
      </c>
      <c r="D31" s="20">
        <f>225</f>
        <v>225</v>
      </c>
      <c r="E31" s="20">
        <v>0</v>
      </c>
      <c r="F31" s="20">
        <f>250</f>
        <v>250</v>
      </c>
      <c r="G31" s="20">
        <f>130</f>
        <v>130</v>
      </c>
      <c r="H31" s="20">
        <f>300</f>
        <v>300</v>
      </c>
      <c r="I31" s="20">
        <v>0</v>
      </c>
      <c r="J31" s="20">
        <f>130</f>
        <v>130</v>
      </c>
      <c r="K31" s="20">
        <v>0</v>
      </c>
      <c r="L31" s="20">
        <v>0</v>
      </c>
      <c r="M31" s="20">
        <v>0</v>
      </c>
      <c r="N31" s="20">
        <v>0</v>
      </c>
      <c r="O31" s="20"/>
    </row>
    <row r="32" spans="1:15" ht="15" customHeight="1" x14ac:dyDescent="0.2">
      <c r="A32" s="22">
        <v>25</v>
      </c>
      <c r="B32" s="22" t="s">
        <v>290</v>
      </c>
      <c r="C32" s="23">
        <f>SUM(D32:O32)</f>
        <v>1000</v>
      </c>
      <c r="D32" s="20">
        <v>0</v>
      </c>
      <c r="E32" s="20">
        <v>0</v>
      </c>
      <c r="F32" s="20">
        <f>575</f>
        <v>575</v>
      </c>
      <c r="G32" s="20">
        <v>0</v>
      </c>
      <c r="H32" s="20">
        <v>425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/>
    </row>
    <row r="33" spans="1:15" ht="15" customHeight="1" x14ac:dyDescent="0.2">
      <c r="A33" s="22">
        <v>26</v>
      </c>
      <c r="B33" s="22" t="s">
        <v>274</v>
      </c>
      <c r="C33" s="23">
        <f>SUM(D33:O33)</f>
        <v>975</v>
      </c>
      <c r="D33" s="20">
        <f>250</f>
        <v>250</v>
      </c>
      <c r="E33" s="20">
        <v>0</v>
      </c>
      <c r="F33" s="20">
        <f>425</f>
        <v>425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300</v>
      </c>
      <c r="O33" s="20"/>
    </row>
    <row r="34" spans="1:15" ht="15" customHeight="1" x14ac:dyDescent="0.2">
      <c r="A34" s="22">
        <v>27</v>
      </c>
      <c r="B34" s="22" t="s">
        <v>316</v>
      </c>
      <c r="C34" s="23">
        <f>SUM(D34:O34)</f>
        <v>950</v>
      </c>
      <c r="D34" s="20">
        <f>575</f>
        <v>575</v>
      </c>
      <c r="E34" s="20">
        <v>0</v>
      </c>
      <c r="F34" s="20">
        <v>375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/>
    </row>
    <row r="35" spans="1:15" ht="15" customHeight="1" x14ac:dyDescent="0.2">
      <c r="A35" s="22">
        <v>28</v>
      </c>
      <c r="B35" s="22" t="s">
        <v>233</v>
      </c>
      <c r="C35" s="23">
        <f>SUM(D35:O35)</f>
        <v>825</v>
      </c>
      <c r="D35" s="20">
        <f>575</f>
        <v>575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250</v>
      </c>
      <c r="N35" s="20">
        <v>0</v>
      </c>
      <c r="O35" s="20"/>
    </row>
    <row r="36" spans="1:15" ht="15" customHeight="1" x14ac:dyDescent="0.2">
      <c r="A36" s="22">
        <v>29</v>
      </c>
      <c r="B36" s="22" t="s">
        <v>269</v>
      </c>
      <c r="C36" s="23">
        <f>SUM(D36:O36)</f>
        <v>635</v>
      </c>
      <c r="D36" s="20">
        <f>475</f>
        <v>475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f>160</f>
        <v>160</v>
      </c>
      <c r="K36" s="20">
        <v>0</v>
      </c>
      <c r="L36" s="20">
        <v>0</v>
      </c>
      <c r="M36" s="20">
        <v>0</v>
      </c>
      <c r="N36" s="20">
        <v>0</v>
      </c>
      <c r="O36" s="20"/>
    </row>
    <row r="37" spans="1:15" ht="15" customHeight="1" x14ac:dyDescent="0.2">
      <c r="A37" s="22">
        <v>30</v>
      </c>
      <c r="B37" s="22" t="s">
        <v>266</v>
      </c>
      <c r="C37" s="23">
        <f>SUM(D37:O37)</f>
        <v>550</v>
      </c>
      <c r="D37" s="20">
        <f>175</f>
        <v>175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375</v>
      </c>
      <c r="O37" s="20"/>
    </row>
    <row r="38" spans="1:15" ht="15" customHeight="1" x14ac:dyDescent="0.2">
      <c r="A38" s="22">
        <v>31</v>
      </c>
      <c r="B38" s="22" t="s">
        <v>322</v>
      </c>
      <c r="C38" s="23">
        <f>SUM(D38:O38)</f>
        <v>525</v>
      </c>
      <c r="D38" s="20">
        <v>0</v>
      </c>
      <c r="E38" s="20">
        <v>250</v>
      </c>
      <c r="F38" s="20">
        <v>0</v>
      </c>
      <c r="G38" s="20">
        <v>0</v>
      </c>
      <c r="H38" s="20">
        <v>275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/>
    </row>
    <row r="39" spans="1:15" ht="15" customHeight="1" x14ac:dyDescent="0.2">
      <c r="A39" s="22">
        <v>32</v>
      </c>
      <c r="B39" s="22" t="s">
        <v>329</v>
      </c>
      <c r="C39" s="23">
        <f>SUM(D39:O39)</f>
        <v>500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>325+175</f>
        <v>500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/>
    </row>
    <row r="40" spans="1:15" ht="15" customHeight="1" x14ac:dyDescent="0.2">
      <c r="A40" s="25">
        <v>33</v>
      </c>
      <c r="B40" s="25" t="s">
        <v>215</v>
      </c>
      <c r="C40" s="26">
        <f>SUM(D40:O40)</f>
        <v>465</v>
      </c>
      <c r="D40" s="20">
        <v>0</v>
      </c>
      <c r="E40" s="20">
        <f>160</f>
        <v>160</v>
      </c>
      <c r="F40" s="20">
        <v>175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130</v>
      </c>
      <c r="N40" s="20">
        <v>0</v>
      </c>
      <c r="O40" s="20"/>
    </row>
    <row r="41" spans="1:15" ht="15" customHeight="1" x14ac:dyDescent="0.2">
      <c r="A41" s="25">
        <v>34</v>
      </c>
      <c r="B41" s="25" t="s">
        <v>259</v>
      </c>
      <c r="C41" s="26">
        <f>SUM(D41:O41)</f>
        <v>425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425</v>
      </c>
      <c r="K41" s="20">
        <v>0</v>
      </c>
      <c r="L41" s="20">
        <v>0</v>
      </c>
      <c r="M41" s="20">
        <v>0</v>
      </c>
      <c r="N41" s="20">
        <v>0</v>
      </c>
      <c r="O41" s="20"/>
    </row>
    <row r="42" spans="1:15" ht="15" customHeight="1" x14ac:dyDescent="0.2">
      <c r="A42" s="25">
        <v>34</v>
      </c>
      <c r="B42" s="25" t="s">
        <v>325</v>
      </c>
      <c r="C42" s="26">
        <f>SUM(D42:O42)</f>
        <v>425</v>
      </c>
      <c r="D42" s="20">
        <v>0</v>
      </c>
      <c r="E42" s="20">
        <v>0</v>
      </c>
      <c r="F42" s="20">
        <v>0</v>
      </c>
      <c r="G42" s="20">
        <f>425</f>
        <v>425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/>
    </row>
    <row r="43" spans="1:15" ht="15" customHeight="1" x14ac:dyDescent="0.2">
      <c r="A43" s="25">
        <v>35</v>
      </c>
      <c r="B43" s="25" t="s">
        <v>268</v>
      </c>
      <c r="C43" s="26">
        <f>SUM(D43:O43)</f>
        <v>420</v>
      </c>
      <c r="D43" s="20">
        <f>160</f>
        <v>160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145</v>
      </c>
      <c r="L43" s="20">
        <v>115</v>
      </c>
      <c r="M43" s="20">
        <v>0</v>
      </c>
      <c r="N43" s="20">
        <v>0</v>
      </c>
      <c r="O43" s="20"/>
    </row>
    <row r="44" spans="1:15" ht="15" customHeight="1" x14ac:dyDescent="0.2">
      <c r="A44" s="25">
        <v>36</v>
      </c>
      <c r="B44" s="25" t="s">
        <v>251</v>
      </c>
      <c r="C44" s="26">
        <f>SUM(D44:O44)</f>
        <v>385</v>
      </c>
      <c r="D44" s="20">
        <f>160</f>
        <v>160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225</v>
      </c>
      <c r="K44" s="20">
        <v>0</v>
      </c>
      <c r="L44" s="20">
        <v>0</v>
      </c>
      <c r="M44" s="20">
        <v>0</v>
      </c>
      <c r="N44" s="20">
        <v>0</v>
      </c>
      <c r="O44" s="20"/>
    </row>
    <row r="45" spans="1:15" ht="15" customHeight="1" x14ac:dyDescent="0.2">
      <c r="A45" s="25">
        <v>37</v>
      </c>
      <c r="B45" s="25" t="s">
        <v>327</v>
      </c>
      <c r="C45" s="26">
        <f>SUM(D45:O45)</f>
        <v>325</v>
      </c>
      <c r="D45" s="20">
        <v>0</v>
      </c>
      <c r="E45" s="20">
        <v>0</v>
      </c>
      <c r="F45" s="20">
        <v>0</v>
      </c>
      <c r="G45" s="20">
        <v>0</v>
      </c>
      <c r="H45" s="20">
        <f>325</f>
        <v>325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/>
    </row>
    <row r="46" spans="1:15" ht="15" customHeight="1" x14ac:dyDescent="0.2">
      <c r="A46" s="25">
        <v>38</v>
      </c>
      <c r="B46" s="25" t="s">
        <v>334</v>
      </c>
      <c r="C46" s="26">
        <f>SUM(D46:O46)</f>
        <v>300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300</v>
      </c>
      <c r="M46" s="20">
        <v>0</v>
      </c>
      <c r="N46" s="20">
        <v>0</v>
      </c>
      <c r="O46" s="20"/>
    </row>
    <row r="47" spans="1:15" ht="15" customHeight="1" x14ac:dyDescent="0.2">
      <c r="A47" s="25">
        <v>39</v>
      </c>
      <c r="B47" s="25" t="s">
        <v>328</v>
      </c>
      <c r="C47" s="26">
        <f>SUM(D47:O47)</f>
        <v>250</v>
      </c>
      <c r="D47" s="20">
        <v>0</v>
      </c>
      <c r="E47" s="20">
        <v>0</v>
      </c>
      <c r="F47" s="20">
        <v>0</v>
      </c>
      <c r="G47" s="20">
        <v>0</v>
      </c>
      <c r="H47" s="20">
        <f>250</f>
        <v>250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/>
    </row>
    <row r="48" spans="1:15" ht="15" customHeight="1" x14ac:dyDescent="0.2">
      <c r="A48" s="25">
        <v>40</v>
      </c>
      <c r="B48" s="25" t="s">
        <v>332</v>
      </c>
      <c r="C48" s="26">
        <f>SUM(D48:O48)</f>
        <v>200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f>200</f>
        <v>200</v>
      </c>
      <c r="K48" s="20">
        <v>0</v>
      </c>
      <c r="L48" s="20">
        <v>0</v>
      </c>
      <c r="M48" s="20">
        <v>0</v>
      </c>
      <c r="N48" s="20">
        <v>0</v>
      </c>
      <c r="O48" s="20"/>
    </row>
    <row r="49" spans="1:15" ht="15" customHeight="1" x14ac:dyDescent="0.2">
      <c r="A49" s="25">
        <v>40</v>
      </c>
      <c r="B49" s="25" t="s">
        <v>323</v>
      </c>
      <c r="C49" s="26">
        <f>SUM(D49:O49)</f>
        <v>200</v>
      </c>
      <c r="D49" s="20">
        <v>0</v>
      </c>
      <c r="E49" s="20">
        <v>200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/>
    </row>
    <row r="50" spans="1:15" ht="15" customHeight="1" x14ac:dyDescent="0.2">
      <c r="A50" s="25">
        <v>41</v>
      </c>
      <c r="B50" s="25" t="s">
        <v>330</v>
      </c>
      <c r="C50" s="26">
        <f>SUM(D50:O50)</f>
        <v>175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>175</f>
        <v>175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/>
    </row>
    <row r="51" spans="1:15" ht="15" customHeight="1" x14ac:dyDescent="0.2">
      <c r="A51" s="25">
        <v>42</v>
      </c>
      <c r="B51" s="25" t="s">
        <v>331</v>
      </c>
      <c r="C51" s="26">
        <f>SUM(D51:O51)</f>
        <v>160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>160</f>
        <v>160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/>
    </row>
    <row r="52" spans="1:15" ht="15" customHeight="1" x14ac:dyDescent="0.2">
      <c r="A52" s="19">
        <v>43</v>
      </c>
      <c r="B52" s="19" t="s">
        <v>320</v>
      </c>
      <c r="C52" s="20">
        <f>SUM(D52:O52)</f>
        <v>145</v>
      </c>
      <c r="D52" s="20">
        <v>0</v>
      </c>
      <c r="E52" s="20">
        <f>145</f>
        <v>145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/>
    </row>
    <row r="53" spans="1:15" ht="15" customHeight="1" x14ac:dyDescent="0.2">
      <c r="A53" s="19">
        <v>44</v>
      </c>
      <c r="B53" s="19" t="s">
        <v>319</v>
      </c>
      <c r="C53" s="20">
        <f>SUM(D53:O53)</f>
        <v>115</v>
      </c>
      <c r="D53" s="20">
        <f>115</f>
        <v>115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/>
    </row>
    <row r="55" spans="1:15" ht="18.75" customHeight="1" x14ac:dyDescent="0.25">
      <c r="A55" s="28" t="s">
        <v>3</v>
      </c>
      <c r="B55" s="29"/>
      <c r="C55" s="2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30" t="s">
        <v>4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5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6-23-25 - 9-8-25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'6-23-25 - 9-8-25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2025-06-24T10:06:10Z</cp:lastPrinted>
  <dcterms:created xsi:type="dcterms:W3CDTF">2013-12-12T05:08:35Z</dcterms:created>
  <dcterms:modified xsi:type="dcterms:W3CDTF">2025-09-04T04:36:44Z</dcterms:modified>
</cp:coreProperties>
</file>