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quarter)'!$A$1:$O$103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61" l="1"/>
  <c r="C64" i="61"/>
  <c r="O48" i="61"/>
  <c r="O63" i="61"/>
  <c r="C86" i="61"/>
  <c r="O41" i="61"/>
  <c r="C41" i="61" s="1"/>
  <c r="C77" i="61"/>
  <c r="O12" i="61"/>
  <c r="C68" i="61"/>
  <c r="C39" i="61"/>
  <c r="O36" i="61"/>
  <c r="C58" i="61"/>
  <c r="C51" i="61"/>
  <c r="C74" i="61"/>
  <c r="C67" i="61"/>
  <c r="C48" i="61"/>
  <c r="C80" i="61"/>
  <c r="C36" i="61"/>
  <c r="M24" i="61"/>
  <c r="M11" i="61"/>
  <c r="M8" i="61"/>
  <c r="C44" i="61"/>
  <c r="C60" i="61"/>
  <c r="C61" i="61"/>
  <c r="C59" i="61"/>
  <c r="C57" i="61"/>
  <c r="C31" i="61"/>
  <c r="K20" i="61"/>
  <c r="K11" i="61"/>
  <c r="K8" i="61"/>
  <c r="C40" i="61"/>
  <c r="C79" i="61" l="1"/>
  <c r="C62" i="61"/>
  <c r="J14" i="61"/>
  <c r="J17" i="61"/>
  <c r="C82" i="61"/>
  <c r="G99" i="61"/>
  <c r="C99" i="61" s="1"/>
  <c r="C73" i="61"/>
  <c r="J12" i="61"/>
  <c r="J16" i="61"/>
  <c r="J11" i="61"/>
  <c r="J18" i="61"/>
  <c r="C87" i="61"/>
  <c r="C72" i="61"/>
  <c r="C95" i="61"/>
  <c r="I9" i="61"/>
  <c r="C83" i="61"/>
  <c r="C75" i="61"/>
  <c r="I14" i="61"/>
  <c r="I11" i="61"/>
  <c r="C42" i="61"/>
  <c r="I10" i="61"/>
  <c r="I17" i="61"/>
  <c r="C97" i="61"/>
  <c r="C91" i="61"/>
  <c r="C45" i="61"/>
  <c r="C35" i="61"/>
  <c r="C92" i="61"/>
  <c r="C84" i="61"/>
  <c r="C81" i="61"/>
  <c r="H22" i="61"/>
  <c r="H8" i="61"/>
  <c r="H10" i="61"/>
  <c r="H54" i="61"/>
  <c r="C54" i="61" s="1"/>
  <c r="H69" i="61"/>
  <c r="C69" i="61" s="1"/>
  <c r="H12" i="61"/>
  <c r="H9" i="61"/>
  <c r="H16" i="61"/>
  <c r="H15" i="61"/>
  <c r="H55" i="61"/>
  <c r="C55" i="61" s="1"/>
  <c r="C78" i="61"/>
  <c r="G71" i="61"/>
  <c r="C71" i="61" s="1"/>
  <c r="G17" i="61"/>
  <c r="G47" i="61"/>
  <c r="C47" i="61" s="1"/>
  <c r="G8" i="61"/>
  <c r="G9" i="61"/>
  <c r="G16" i="61"/>
  <c r="G12" i="61"/>
  <c r="G13" i="61"/>
  <c r="G38" i="61"/>
  <c r="G22" i="61"/>
  <c r="G29" i="61"/>
  <c r="G65" i="61"/>
  <c r="C65" i="61" s="1"/>
  <c r="G30" i="61"/>
  <c r="G25" i="61"/>
  <c r="E26" i="61"/>
  <c r="D26" i="61"/>
  <c r="G23" i="61"/>
  <c r="G10" i="61"/>
  <c r="C16" i="61" l="1"/>
  <c r="C26" i="61"/>
  <c r="C12" i="61"/>
  <c r="C93" i="61"/>
  <c r="C90" i="61"/>
  <c r="F38" i="61"/>
  <c r="C38" i="61" s="1"/>
  <c r="F19" i="61"/>
  <c r="F17" i="61"/>
  <c r="F8" i="61"/>
  <c r="F11" i="61"/>
  <c r="F88" i="61"/>
  <c r="C88" i="61" s="1"/>
  <c r="F22" i="61"/>
  <c r="F49" i="61"/>
  <c r="F66" i="61"/>
  <c r="C66" i="61" s="1"/>
  <c r="F15" i="61"/>
  <c r="F23" i="61"/>
  <c r="F13" i="61"/>
  <c r="E98" i="61"/>
  <c r="C98" i="61" s="1"/>
  <c r="E43" i="61"/>
  <c r="C43" i="61" s="1"/>
  <c r="E94" i="61"/>
  <c r="C94" i="61" s="1"/>
  <c r="E30" i="61"/>
  <c r="E22" i="61"/>
  <c r="E34" i="61"/>
  <c r="E70" i="61"/>
  <c r="C70" i="61" s="1"/>
  <c r="E27" i="61"/>
  <c r="C27" i="61" s="1"/>
  <c r="E14" i="61"/>
  <c r="E32" i="61"/>
  <c r="C50" i="61"/>
  <c r="E9" i="61"/>
  <c r="E8" i="61"/>
  <c r="E23" i="61"/>
  <c r="E96" i="61"/>
  <c r="D10" i="61"/>
  <c r="C10" i="61" s="1"/>
  <c r="E49" i="61"/>
  <c r="E13" i="61"/>
  <c r="C85" i="61"/>
  <c r="E53" i="61"/>
  <c r="C53" i="61" s="1"/>
  <c r="E15" i="61"/>
  <c r="E18" i="61"/>
  <c r="E29" i="61"/>
  <c r="C29" i="61" s="1"/>
  <c r="E52" i="61"/>
  <c r="C52" i="61" s="1"/>
  <c r="C22" i="61" l="1"/>
  <c r="C49" i="61"/>
  <c r="C23" i="61"/>
  <c r="C13" i="61"/>
  <c r="D14" i="61"/>
  <c r="C14" i="61" s="1"/>
  <c r="C96" i="61"/>
  <c r="D9" i="61"/>
  <c r="C9" i="61" s="1"/>
  <c r="D19" i="61"/>
  <c r="C19" i="61" s="1"/>
  <c r="D8" i="61"/>
  <c r="C8" i="61" s="1"/>
  <c r="D37" i="61"/>
  <c r="C37" i="61" s="1"/>
  <c r="D30" i="61"/>
  <c r="C30" i="61" s="1"/>
  <c r="D21" i="61"/>
  <c r="C21" i="61" s="1"/>
  <c r="D89" i="61"/>
  <c r="C89" i="61" s="1"/>
  <c r="D25" i="61"/>
  <c r="C25" i="61" s="1"/>
  <c r="D28" i="61"/>
  <c r="C28" i="61" s="1"/>
  <c r="D20" i="61"/>
  <c r="C20" i="61" s="1"/>
  <c r="D18" i="61"/>
  <c r="C18" i="61" s="1"/>
  <c r="D24" i="61"/>
  <c r="C24" i="61" s="1"/>
  <c r="D15" i="61"/>
  <c r="C15" i="61" s="1"/>
  <c r="C56" i="61"/>
  <c r="C76" i="61"/>
  <c r="C46" i="61"/>
  <c r="C17" i="61"/>
  <c r="C34" i="61"/>
  <c r="C11" i="61"/>
  <c r="C33" i="61"/>
  <c r="C32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<sst xmlns="http://schemas.openxmlformats.org/spreadsheetml/2006/main" count="951" uniqueCount="573">
  <si>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</si>
  <si>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</si>
  <si>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</si>
  <si>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</si>
  <si>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</si>
  <si>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</si>
  <si>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</si>
  <si>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</si>
  <si>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</si>
  <si>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</si>
  <si>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</si>
  <si>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</si>
  <si>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</si>
  <si>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</si>
  <si>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</si>
  <si>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</si>
  <si>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</si>
  <si>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</si>
  <si>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</si>
  <si>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</si>
  <si>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</si>
  <si>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</si>
  <si>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</si>
  <si>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</si>
  <si>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</si>
  <si>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</si>
  <si>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</si>
  <si>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</si>
  <si>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</si>
  <si>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</si>
  <si>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</si>
  <si>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</si>
  <si>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</si>
  <si>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</si>
  <si>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</si>
  <si>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</si>
  <si>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</si>
  <si>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</si>
  <si>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</si>
  <si>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</si>
  <si>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</si>
  <si>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</si>
  <si>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</si>
  <si>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</si>
  <si>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</si>
  <si>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</si>
  <si>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</si>
  <si>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</si>
  <si>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</si>
  <si>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</si>
  <si>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</si>
  <si>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</si>
  <si>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</si>
  <si>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</si>
  <si>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</si>
  <si>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</si>
  <si>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</si>
  <si>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</si>
  <si>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</si>
  <si>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</si>
  <si>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</si>
  <si>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</si>
  <si>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</si>
  <si>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</si>
  <si>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</si>
  <si>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</si>
  <si>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</si>
  <si>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</si>
  <si>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</si>
  <si>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</si>
  <si>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</si>
  <si>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</si>
  <si>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</si>
  <si>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</si>
  <si>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</si>
  <si>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</si>
  <si>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</si>
  <si>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</si>
  <si>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</si>
  <si>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</si>
  <si>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</si>
  <si>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</si>
  <si>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</si>
  <si>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</si>
  <si>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</si>
  <si>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</si>
  <si>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</si>
  <si>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</si>
  <si>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</si>
  <si>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</si>
  <si>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</si>
  <si>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</si>
  <si>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</si>
  <si>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</si>
  <si>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</si>
  <si>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</si>
  <si>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</si>
  <si>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</si>
  <si>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</si>
  <si>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</si>
  <si>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</si>
  <si>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</si>
  <si>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</si>
  <si>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</si>
  <si>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</si>
  <si>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</si>
  <si>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</si>
  <si>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</si>
  <si>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</si>
  <si>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</si>
  <si>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</si>
  <si>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</si>
  <si>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</si>
  <si>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</si>
  <si>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</si>
  <si>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</si>
  <si>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</si>
  <si>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</si>
  <si>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</si>
  <si>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</si>
  <si>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</si>
  <si>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</si>
  <si>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</si>
  <si>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</si>
  <si>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</si>
  <si>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</si>
  <si>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</si>
  <si>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</si>
  <si>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</si>
  <si>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</si>
  <si>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</si>
  <si>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</si>
  <si>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</si>
  <si>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</si>
  <si>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</si>
  <si>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</si>
  <si>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</si>
  <si>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</si>
  <si>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</si>
  <si>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</si>
  <si>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</si>
  <si>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</si>
  <si>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</si>
  <si>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</si>
  <si>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</si>
  <si>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</si>
  <si>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</si>
  <si>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</si>
  <si>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</si>
  <si>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</si>
  <si>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</si>
  <si>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</si>
  <si>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</si>
  <si>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</si>
  <si>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</si>
  <si>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</si>
  <si>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</si>
  <si>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</si>
  <si>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</si>
  <si>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</si>
  <si>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</si>
  <si>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</si>
  <si>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</si>
  <si>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</si>
  <si>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</si>
  <si>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</si>
  <si>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</si>
  <si>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</si>
  <si>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</si>
  <si>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</si>
  <si>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</si>
  <si>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</si>
  <si>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</si>
  <si>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</si>
  <si>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</si>
  <si>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</si>
  <si>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</si>
  <si>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</si>
  <si>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</si>
  <si>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</si>
  <si>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</si>
  <si>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</si>
  <si>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</si>
  <si>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</si>
  <si>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</si>
  <si>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</si>
  <si>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</si>
  <si>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</si>
  <si>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</si>
  <si>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</si>
  <si>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</si>
  <si>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</si>
  <si>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</si>
  <si>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</si>
  <si>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</si>
  <si>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</si>
  <si>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</si>
  <si>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</si>
  <si>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</si>
  <si>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</si>
  <si>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</si>
  <si>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</si>
  <si>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</si>
  <si>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</si>
  <si>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</si>
  <si>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</si>
  <si>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</si>
  <si>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</si>
  <si>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</si>
  <si>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</si>
  <si>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</si>
  <si>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</si>
  <si>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</si>
  <si>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</si>
  <si>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</si>
  <si>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</si>
  <si>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</si>
  <si>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</si>
  <si>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</si>
  <si>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</si>
  <si>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</si>
  <si>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</si>
  <si>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</si>
  <si>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</si>
  <si>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</si>
  <si>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</si>
  <si>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</si>
  <si>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</si>
  <si>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</si>
  <si>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</si>
  <si>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</si>
  <si>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</si>
  <si>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</si>
  <si>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</si>
  <si>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</si>
  <si>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</si>
  <si>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</si>
  <si>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</si>
  <si>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</si>
  <si>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</si>
  <si>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</si>
  <si>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</si>
  <si>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</si>
  <si>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</si>
  <si>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</si>
  <si>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</si>
  <si>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</si>
  <si>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</si>
  <si>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</si>
  <si>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</si>
  <si>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</si>
  <si>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</si>
  <si>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</si>
  <si>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</si>
  <si>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</si>
  <si>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</si>
  <si>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</si>
  <si>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</si>
  <si>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</si>
  <si>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</si>
  <si>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</si>
  <si>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</si>
  <si>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</si>
  <si>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</si>
  <si>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</si>
  <si>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</si>
  <si>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</si>
  <si>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</si>
  <si>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</si>
  <si>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</si>
  <si>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</si>
  <si>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</si>
  <si>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</si>
  <si>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</si>
  <si>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</si>
  <si>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</si>
  <si>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</si>
  <si>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</si>
  <si>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</si>
  <si>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</si>
  <si>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</si>
  <si>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</si>
  <si>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</si>
  <si>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</si>
  <si>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</si>
  <si>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</si>
  <si>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</si>
  <si>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</si>
  <si>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</si>
  <si>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</si>
  <si>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</si>
  <si>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</si>
  <si>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</si>
  <si>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</si>
  <si>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</si>
  <si>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</si>
  <si>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</si>
  <si>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</si>
  <si>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</si>
  <si>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</si>
  <si>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</si>
  <si>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</si>
  <si>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</si>
  <si>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</si>
  <si>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</si>
  <si>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</si>
  <si>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</si>
  <si>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</si>
  <si>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</si>
  <si>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</si>
  <si>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</si>
  <si>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</si>
  <si>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</si>
  <si>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</si>
  <si>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</si>
  <si>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</si>
  <si>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</si>
  <si>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</si>
  <si>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</si>
  <si>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</si>
  <si>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</si>
  <si>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</si>
  <si>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</si>
  <si>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</si>
  <si>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</si>
  <si>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</si>
  <si>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</si>
  <si>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</si>
  <si>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</si>
  <si>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</si>
  <si>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</si>
  <si>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</si>
  <si>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</si>
  <si>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</si>
  <si>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</si>
  <si>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</si>
  <si>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</si>
  <si>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</si>
  <si>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</si>
  <si>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</si>
  <si>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</si>
  <si>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</si>
  <si>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</si>
  <si>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</si>
  <si>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</si>
  <si>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</si>
  <si>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</si>
  <si>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</si>
  <si>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</si>
  <si>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</si>
  <si>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</si>
  <si>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</si>
  <si>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</si>
  <si>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</si>
  <si>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</si>
  <si>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</si>
  <si>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</si>
  <si>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</si>
  <si>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</si>
  <si>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</si>
  <si>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</si>
  <si>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</si>
  <si>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</si>
  <si>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</si>
  <si>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</si>
  <si>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</si>
  <si>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</si>
  <si>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</si>
  <si>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</si>
  <si>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</si>
  <si>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</si>
  <si>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</si>
  <si>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</si>
  <si>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</si>
  <si>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</si>
  <si>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</si>
  <si>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</si>
  <si>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</si>
  <si>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</si>
  <si>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</si>
  <si>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</si>
  <si>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</si>
  <si>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</si>
  <si>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</si>
  <si>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</si>
  <si>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</si>
  <si>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</si>
  <si>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</si>
  <si>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</si>
  <si>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</si>
  <si>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</si>
  <si>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</si>
  <si>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</si>
  <si>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</si>
  <si>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</si>
  <si>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</si>
  <si>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</si>
  <si>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</si>
  <si>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</si>
  <si>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</si>
  <si>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</si>
  <si>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</si>
  <si>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</si>
  <si>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</si>
  <si>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</si>
  <si>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</si>
  <si>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</si>
  <si>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</si>
  <si>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</si>
  <si>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</si>
  <si>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</si>
  <si>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</si>
  <si>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</si>
  <si>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</si>
  <si>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</si>
  <si>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</si>
  <si>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</si>
  <si>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</si>
  <si>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</si>
  <si>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</si>
  <si>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</si>
  <si>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</si>
  <si>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</si>
  <si>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</si>
  <si>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</si>
  <si>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</si>
  <si>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</si>
  <si>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</si>
  <si>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</si>
  <si>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</si>
  <si>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</si>
  <si>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</si>
  <si>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</si>
  <si>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</si>
  <si>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</si>
  <si>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</si>
  <si>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</si>
  <si>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</si>
  <si>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</si>
  <si>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</si>
  <si>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</si>
  <si>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</si>
  <si>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</si>
  <si>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</si>
  <si>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</si>
  <si>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</si>
  <si>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</si>
  <si>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</si>
  <si>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</si>
  <si>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</si>
  <si>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</si>
  <si>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</si>
  <si>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</si>
  <si>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</si>
  <si>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</si>
  <si>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</si>
  <si>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</si>
  <si>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</si>
  <si>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</si>
  <si>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</si>
  <si>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</si>
  <si>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</si>
  <si>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</si>
  <si>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</si>
  <si>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</si>
  <si>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</si>
  <si>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</si>
  <si>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</si>
  <si>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</si>
  <si>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</si>
  <si>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</si>
  <si>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</si>
  <si>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</si>
  <si>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</si>
  <si>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</si>
  <si>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</si>
  <si>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</si>
  <si>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</si>
  <si>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</si>
  <si>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</si>
  <si>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</si>
  <si>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</si>
  <si>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</si>
  <si>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</si>
  <si>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</si>
  <si>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</si>
  <si>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</si>
  <si>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</si>
  <si>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</si>
  <si>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</si>
  <si>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</si>
  <si>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</si>
  <si>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</si>
  <si>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</si>
  <si>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</si>
  <si>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</si>
  <si>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</si>
  <si>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</si>
  <si>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</si>
  <si>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</si>
  <si>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</si>
  <si>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</si>
  <si>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</si>
  <si>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</si>
  <si>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</si>
  <si>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</si>
  <si>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</si>
  <si>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</si>
  <si>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</si>
  <si>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</si>
  <si>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</si>
  <si>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</si>
  <si>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</si>
  <si>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</si>
  <si>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</si>
  <si>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</si>
  <si>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</si>
  <si>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</si>
  <si>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</si>
  <si>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</si>
  <si>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</si>
  <si>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</si>
  <si>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12/4 - 12/5</t>
  </si>
  <si>
    <t>12/11 - 12/12</t>
  </si>
  <si>
    <t>12/18 - 12/19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</si>
  <si>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</si>
  <si>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</si>
  <si>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</si>
  <si>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</si>
  <si>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</si>
  <si>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</si>
  <si>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</si>
  <si>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</si>
  <si>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</si>
  <si>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</si>
  <si>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</si>
  <si>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</si>
  <si>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</si>
  <si>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</si>
  <si>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</si>
  <si>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</si>
  <si>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</si>
  <si>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</si>
  <si>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</si>
  <si>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</si>
  <si>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</si>
  <si>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</si>
  <si>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</si>
  <si>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</si>
  <si>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</si>
  <si>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</si>
  <si>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</si>
  <si>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</si>
  <si>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</si>
  <si>
    <t>Uenpati, Anirudh</t>
  </si>
  <si>
    <t>Kalleda, Geeth</t>
  </si>
  <si>
    <t>Gohil, Aash</t>
  </si>
  <si>
    <t>Steigerwait, Nick</t>
  </si>
  <si>
    <t>Dixon, Clyde</t>
  </si>
  <si>
    <t>Kalbarczyk, Anthony</t>
  </si>
  <si>
    <t>Lopez, Christine</t>
  </si>
  <si>
    <t>Iweh, Brendalyn</t>
  </si>
  <si>
    <t>Burke, Colby</t>
  </si>
  <si>
    <t>Taos, Shelly</t>
  </si>
  <si>
    <t>Mishra, Kajol</t>
  </si>
  <si>
    <t>Guynes, Erin</t>
  </si>
  <si>
    <t>Robins, Jessica</t>
  </si>
  <si>
    <t>Anaya, Chris</t>
  </si>
  <si>
    <t>Zaividar, Kevin</t>
  </si>
  <si>
    <t>Guynes, Damien</t>
  </si>
  <si>
    <t>Bridges, Kaitlyn</t>
  </si>
  <si>
    <t>Anaya, Bryan</t>
  </si>
  <si>
    <t>QUARTERLY EVENT: THURSDAY 1/8/26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</si>
</sst>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0" fillId="26" borderId="10" xfId="0" applyFont="1" applyFill="1" applyBorder="1" applyAlignment="1">
      <alignment horizontal="center"/>
    </xf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zoomScaleNormal="100" workbookViewId="0">
      <selection activeCell="D8" sqref="D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572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409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>
        <v>45989</v>
      </c>
      <c r="M7" s="39" t="s">
        <v>522</v>
      </c>
      <c r="N7" s="39" t="s">
        <v>523</v>
      </c>
      <c r="O7" s="39" t="s">
        <v>524</v>
      </c>
    </row>
    <row r="8" spans="1:15" ht="15" customHeight="1" x14ac:dyDescent="0.25">
      <c r="A8" s="75">
        <v>1</v>
      </c>
      <c r="B8" s="75" t="s">
        <v>181</v>
      </c>
      <c r="C8" s="40">
        <f t="shared" ref="C8:C39" si="0">SUM(D8:O8)</f>
        <v>7250</v>
      </c>
      <c r="D8" s="76">
        <f>375+425</f>
        <v>800</v>
      </c>
      <c r="E8" s="76">
        <f>350+575</f>
        <v>925</v>
      </c>
      <c r="F8" s="76">
        <f>475+425</f>
        <v>900</v>
      </c>
      <c r="G8" s="76">
        <f>275+375</f>
        <v>650</v>
      </c>
      <c r="H8" s="76">
        <f>425+375</f>
        <v>800</v>
      </c>
      <c r="I8" s="76">
        <v>475</v>
      </c>
      <c r="J8" s="76">
        <v>475</v>
      </c>
      <c r="K8" s="76">
        <f>475+475</f>
        <v>950</v>
      </c>
      <c r="L8" s="76">
        <v>0</v>
      </c>
      <c r="M8" s="76">
        <f>475+425</f>
        <v>900</v>
      </c>
      <c r="N8" s="76">
        <v>375</v>
      </c>
      <c r="O8" s="76">
        <v>0</v>
      </c>
    </row>
    <row r="9" spans="1:15" ht="15" customHeight="1" x14ac:dyDescent="0.25">
      <c r="A9" s="75">
        <v>2</v>
      </c>
      <c r="B9" s="75" t="s">
        <v>284</v>
      </c>
      <c r="C9" s="40">
        <f t="shared" si="0"/>
        <v>4635</v>
      </c>
      <c r="D9" s="76">
        <f>325+275</f>
        <v>600</v>
      </c>
      <c r="E9" s="76">
        <f>275+475</f>
        <v>750</v>
      </c>
      <c r="F9" s="76">
        <v>325</v>
      </c>
      <c r="G9" s="76">
        <f>160+425</f>
        <v>585</v>
      </c>
      <c r="H9" s="76">
        <f>300</f>
        <v>300</v>
      </c>
      <c r="I9" s="76">
        <f>300+175</f>
        <v>475</v>
      </c>
      <c r="J9" s="76">
        <v>375</v>
      </c>
      <c r="K9" s="76">
        <v>325</v>
      </c>
      <c r="L9" s="76">
        <v>0</v>
      </c>
      <c r="M9" s="76">
        <v>325</v>
      </c>
      <c r="N9" s="77">
        <v>0</v>
      </c>
      <c r="O9" s="76">
        <v>575</v>
      </c>
    </row>
    <row r="10" spans="1:15" ht="15" customHeight="1" x14ac:dyDescent="0.25">
      <c r="A10" s="75">
        <v>3</v>
      </c>
      <c r="B10" s="75" t="s">
        <v>383</v>
      </c>
      <c r="C10" s="40">
        <f t="shared" si="0"/>
        <v>4575</v>
      </c>
      <c r="D10" s="76">
        <f>225</f>
        <v>225</v>
      </c>
      <c r="E10" s="76">
        <v>0</v>
      </c>
      <c r="F10" s="76">
        <v>0</v>
      </c>
      <c r="G10" s="76">
        <f>575</f>
        <v>575</v>
      </c>
      <c r="H10" s="76">
        <f>475+475</f>
        <v>950</v>
      </c>
      <c r="I10" s="76">
        <f>350+350</f>
        <v>700</v>
      </c>
      <c r="J10" s="76">
        <v>350</v>
      </c>
      <c r="K10" s="76">
        <v>575</v>
      </c>
      <c r="L10" s="76">
        <v>0</v>
      </c>
      <c r="M10" s="76">
        <v>575</v>
      </c>
      <c r="N10" s="76">
        <v>350</v>
      </c>
      <c r="O10" s="77">
        <v>275</v>
      </c>
    </row>
    <row r="11" spans="1:15" ht="15" customHeight="1" x14ac:dyDescent="0.25">
      <c r="A11" s="75">
        <v>4</v>
      </c>
      <c r="B11" s="75" t="s">
        <v>357</v>
      </c>
      <c r="C11" s="40">
        <f t="shared" si="0"/>
        <v>4310</v>
      </c>
      <c r="D11" s="76">
        <v>160</v>
      </c>
      <c r="E11" s="76">
        <v>0</v>
      </c>
      <c r="F11" s="76">
        <f>325+575</f>
        <v>900</v>
      </c>
      <c r="G11" s="76">
        <v>300</v>
      </c>
      <c r="H11" s="76">
        <v>0</v>
      </c>
      <c r="I11" s="76">
        <f>425+300</f>
        <v>725</v>
      </c>
      <c r="J11" s="76">
        <f>475+425</f>
        <v>900</v>
      </c>
      <c r="K11" s="76">
        <f>300+425</f>
        <v>725</v>
      </c>
      <c r="L11" s="76">
        <v>0</v>
      </c>
      <c r="M11" s="77">
        <f>325+275</f>
        <v>600</v>
      </c>
      <c r="N11" s="76">
        <v>0</v>
      </c>
      <c r="O11" s="76">
        <v>0</v>
      </c>
    </row>
    <row r="12" spans="1:15" ht="15" customHeight="1" x14ac:dyDescent="0.25">
      <c r="A12" s="75">
        <v>5</v>
      </c>
      <c r="B12" s="75" t="s">
        <v>396</v>
      </c>
      <c r="C12" s="40">
        <f t="shared" si="0"/>
        <v>3575</v>
      </c>
      <c r="D12" s="76">
        <v>0</v>
      </c>
      <c r="E12" s="76">
        <v>0</v>
      </c>
      <c r="F12" s="76">
        <v>0</v>
      </c>
      <c r="G12" s="76">
        <f>350+575</f>
        <v>925</v>
      </c>
      <c r="H12" s="76">
        <f>275</f>
        <v>275</v>
      </c>
      <c r="I12" s="76">
        <v>575</v>
      </c>
      <c r="J12" s="76">
        <f>375+300</f>
        <v>675</v>
      </c>
      <c r="K12" s="76">
        <v>0</v>
      </c>
      <c r="L12" s="76">
        <v>0</v>
      </c>
      <c r="M12" s="76">
        <v>0</v>
      </c>
      <c r="N12" s="76">
        <v>300</v>
      </c>
      <c r="O12" s="76">
        <f>575+250</f>
        <v>825</v>
      </c>
    </row>
    <row r="13" spans="1:15" ht="15" customHeight="1" x14ac:dyDescent="0.25">
      <c r="A13" s="75">
        <v>6</v>
      </c>
      <c r="B13" s="75" t="s">
        <v>526</v>
      </c>
      <c r="C13" s="40">
        <f t="shared" si="0"/>
        <v>3490</v>
      </c>
      <c r="D13" s="76">
        <v>0</v>
      </c>
      <c r="E13" s="76">
        <f>175</f>
        <v>175</v>
      </c>
      <c r="F13" s="76">
        <f>575</f>
        <v>575</v>
      </c>
      <c r="G13" s="76">
        <f>115</f>
        <v>115</v>
      </c>
      <c r="H13" s="76">
        <v>275</v>
      </c>
      <c r="I13" s="76">
        <v>200</v>
      </c>
      <c r="J13" s="76">
        <v>425</v>
      </c>
      <c r="K13" s="76">
        <v>375</v>
      </c>
      <c r="L13" s="76">
        <v>0</v>
      </c>
      <c r="M13" s="76">
        <v>425</v>
      </c>
      <c r="N13" s="76">
        <v>575</v>
      </c>
      <c r="O13" s="76">
        <v>350</v>
      </c>
    </row>
    <row r="14" spans="1:15" ht="15" customHeight="1" x14ac:dyDescent="0.25">
      <c r="A14" s="75">
        <v>7</v>
      </c>
      <c r="B14" s="75" t="s">
        <v>257</v>
      </c>
      <c r="C14" s="40">
        <f t="shared" si="0"/>
        <v>3165</v>
      </c>
      <c r="D14" s="76">
        <f>130+200</f>
        <v>330</v>
      </c>
      <c r="E14" s="76">
        <f>115+325</f>
        <v>440</v>
      </c>
      <c r="F14" s="76">
        <v>475</v>
      </c>
      <c r="G14" s="76">
        <v>350</v>
      </c>
      <c r="H14" s="76">
        <v>175</v>
      </c>
      <c r="I14" s="76">
        <f>225+250</f>
        <v>475</v>
      </c>
      <c r="J14" s="76">
        <f>325+130</f>
        <v>455</v>
      </c>
      <c r="K14" s="76">
        <v>0</v>
      </c>
      <c r="L14" s="76">
        <v>0</v>
      </c>
      <c r="M14" s="76">
        <v>350</v>
      </c>
      <c r="N14" s="76">
        <v>0</v>
      </c>
      <c r="O14" s="76">
        <v>115</v>
      </c>
    </row>
    <row r="15" spans="1:15" ht="15" customHeight="1" x14ac:dyDescent="0.25">
      <c r="A15" s="75">
        <v>8</v>
      </c>
      <c r="B15" s="75" t="s">
        <v>253</v>
      </c>
      <c r="C15" s="40">
        <f t="shared" si="0"/>
        <v>3125</v>
      </c>
      <c r="D15" s="76">
        <f>575</f>
        <v>575</v>
      </c>
      <c r="E15" s="76">
        <f>300</f>
        <v>300</v>
      </c>
      <c r="F15" s="76">
        <f>350</f>
        <v>350</v>
      </c>
      <c r="G15" s="76">
        <v>200</v>
      </c>
      <c r="H15" s="76">
        <f>350</f>
        <v>350</v>
      </c>
      <c r="I15" s="76">
        <v>375</v>
      </c>
      <c r="J15" s="76">
        <v>275</v>
      </c>
      <c r="K15" s="76">
        <v>0</v>
      </c>
      <c r="L15" s="76">
        <v>0</v>
      </c>
      <c r="M15" s="76">
        <v>0</v>
      </c>
      <c r="N15" s="76">
        <v>325</v>
      </c>
      <c r="O15" s="76">
        <v>375</v>
      </c>
    </row>
    <row r="16" spans="1:15" ht="15" customHeight="1" x14ac:dyDescent="0.25">
      <c r="A16" s="75">
        <v>9</v>
      </c>
      <c r="B16" s="75" t="s">
        <v>442</v>
      </c>
      <c r="C16" s="40">
        <f t="shared" si="0"/>
        <v>2975</v>
      </c>
      <c r="D16" s="76">
        <v>0</v>
      </c>
      <c r="E16" s="76">
        <v>0</v>
      </c>
      <c r="F16" s="76">
        <v>0</v>
      </c>
      <c r="G16" s="76">
        <f>425+475</f>
        <v>900</v>
      </c>
      <c r="H16" s="76">
        <f>325</f>
        <v>325</v>
      </c>
      <c r="I16" s="76">
        <v>325</v>
      </c>
      <c r="J16" s="76">
        <f>300+325</f>
        <v>625</v>
      </c>
      <c r="K16" s="76">
        <v>0</v>
      </c>
      <c r="L16" s="76">
        <v>0</v>
      </c>
      <c r="M16" s="76">
        <v>0</v>
      </c>
      <c r="N16" s="76">
        <v>425</v>
      </c>
      <c r="O16" s="76">
        <v>375</v>
      </c>
    </row>
    <row r="17" spans="1:15" ht="15" customHeight="1" x14ac:dyDescent="0.25">
      <c r="A17" s="75">
        <v>10</v>
      </c>
      <c r="B17" s="75" t="s">
        <v>464</v>
      </c>
      <c r="C17" s="40">
        <f t="shared" si="0"/>
        <v>2865</v>
      </c>
      <c r="D17" s="76">
        <v>145</v>
      </c>
      <c r="E17" s="76">
        <v>0</v>
      </c>
      <c r="F17" s="76">
        <f>225+350</f>
        <v>575</v>
      </c>
      <c r="G17" s="76">
        <f>175+275</f>
        <v>450</v>
      </c>
      <c r="H17" s="76">
        <v>325</v>
      </c>
      <c r="I17" s="76">
        <f>250+575</f>
        <v>825</v>
      </c>
      <c r="J17" s="76">
        <f>200+145</f>
        <v>345</v>
      </c>
      <c r="K17" s="76">
        <v>200</v>
      </c>
      <c r="L17" s="76">
        <v>0</v>
      </c>
      <c r="M17" s="76">
        <v>0</v>
      </c>
      <c r="N17" s="76">
        <v>0</v>
      </c>
      <c r="O17" s="76">
        <v>0</v>
      </c>
    </row>
    <row r="18" spans="1:15" ht="15" customHeight="1" x14ac:dyDescent="0.25">
      <c r="A18" s="75">
        <v>11</v>
      </c>
      <c r="B18" s="75" t="s">
        <v>274</v>
      </c>
      <c r="C18" s="76">
        <f t="shared" si="0"/>
        <v>2705</v>
      </c>
      <c r="D18" s="76">
        <f>425</f>
        <v>425</v>
      </c>
      <c r="E18" s="76">
        <f>325</f>
        <v>325</v>
      </c>
      <c r="F18" s="76">
        <v>0</v>
      </c>
      <c r="G18" s="76">
        <v>0</v>
      </c>
      <c r="H18" s="76">
        <v>0</v>
      </c>
      <c r="I18" s="76">
        <v>0</v>
      </c>
      <c r="J18" s="76">
        <f>575+575</f>
        <v>1150</v>
      </c>
      <c r="K18" s="76">
        <v>0</v>
      </c>
      <c r="L18" s="76">
        <v>0</v>
      </c>
      <c r="M18" s="76">
        <v>200</v>
      </c>
      <c r="N18" s="76">
        <v>475</v>
      </c>
      <c r="O18" s="76">
        <v>130</v>
      </c>
    </row>
    <row r="19" spans="1:15" ht="15" customHeight="1" x14ac:dyDescent="0.25">
      <c r="A19" s="75">
        <v>12</v>
      </c>
      <c r="B19" s="75" t="s">
        <v>412</v>
      </c>
      <c r="C19" s="76">
        <f t="shared" si="0"/>
        <v>2575</v>
      </c>
      <c r="D19" s="76">
        <f>275+325</f>
        <v>600</v>
      </c>
      <c r="E19" s="76">
        <v>0</v>
      </c>
      <c r="F19" s="76">
        <f>425+275</f>
        <v>700</v>
      </c>
      <c r="G19" s="76">
        <v>0</v>
      </c>
      <c r="H19" s="76">
        <v>0</v>
      </c>
      <c r="I19" s="76">
        <v>475</v>
      </c>
      <c r="J19" s="76">
        <v>0</v>
      </c>
      <c r="K19" s="76">
        <v>425</v>
      </c>
      <c r="L19" s="76">
        <v>0</v>
      </c>
      <c r="M19" s="76">
        <v>375</v>
      </c>
      <c r="N19" s="76">
        <v>0</v>
      </c>
      <c r="O19" s="76">
        <v>0</v>
      </c>
    </row>
    <row r="20" spans="1:15" ht="15" customHeight="1" x14ac:dyDescent="0.25">
      <c r="A20" s="75">
        <v>13</v>
      </c>
      <c r="B20" s="75" t="s">
        <v>438</v>
      </c>
      <c r="C20" s="76">
        <f t="shared" si="0"/>
        <v>2285</v>
      </c>
      <c r="D20" s="76">
        <f>300</f>
        <v>300</v>
      </c>
      <c r="E20" s="76">
        <v>0</v>
      </c>
      <c r="F20" s="76">
        <v>0</v>
      </c>
      <c r="G20" s="76">
        <v>0</v>
      </c>
      <c r="H20" s="76">
        <v>0</v>
      </c>
      <c r="I20" s="76">
        <v>425</v>
      </c>
      <c r="J20" s="76">
        <v>160</v>
      </c>
      <c r="K20" s="76">
        <f>350+575</f>
        <v>925</v>
      </c>
      <c r="L20" s="76">
        <v>0</v>
      </c>
      <c r="M20" s="76">
        <v>0</v>
      </c>
      <c r="N20" s="76">
        <v>0</v>
      </c>
      <c r="O20" s="76">
        <v>475</v>
      </c>
    </row>
    <row r="21" spans="1:15" ht="15" customHeight="1" x14ac:dyDescent="0.25">
      <c r="A21" s="75">
        <v>14</v>
      </c>
      <c r="B21" s="75" t="s">
        <v>467</v>
      </c>
      <c r="C21" s="76">
        <f t="shared" si="0"/>
        <v>2085</v>
      </c>
      <c r="D21" s="76">
        <f>160</f>
        <v>160</v>
      </c>
      <c r="E21" s="76">
        <v>0</v>
      </c>
      <c r="F21" s="76">
        <v>200</v>
      </c>
      <c r="G21" s="76">
        <v>0</v>
      </c>
      <c r="H21" s="76">
        <v>0</v>
      </c>
      <c r="I21" s="76">
        <v>275</v>
      </c>
      <c r="J21" s="76">
        <v>350</v>
      </c>
      <c r="K21" s="76">
        <v>300</v>
      </c>
      <c r="L21" s="76">
        <v>0</v>
      </c>
      <c r="M21" s="76">
        <v>575</v>
      </c>
      <c r="N21" s="76">
        <v>0</v>
      </c>
      <c r="O21" s="76">
        <v>225</v>
      </c>
    </row>
    <row r="22" spans="1:15" ht="15" customHeight="1" x14ac:dyDescent="0.25">
      <c r="A22" s="75">
        <v>15</v>
      </c>
      <c r="B22" s="75" t="s">
        <v>530</v>
      </c>
      <c r="C22" s="76">
        <f t="shared" si="0"/>
        <v>1950</v>
      </c>
      <c r="D22" s="76">
        <v>0</v>
      </c>
      <c r="E22" s="76">
        <f>175</f>
        <v>175</v>
      </c>
      <c r="F22" s="76">
        <f>200</f>
        <v>200</v>
      </c>
      <c r="G22" s="76">
        <f>225</f>
        <v>225</v>
      </c>
      <c r="H22" s="76">
        <f>575+300</f>
        <v>875</v>
      </c>
      <c r="I22" s="76">
        <v>275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200</v>
      </c>
    </row>
    <row r="23" spans="1:15" ht="15" customHeight="1" x14ac:dyDescent="0.25">
      <c r="A23" s="75">
        <v>16</v>
      </c>
      <c r="B23" s="75" t="s">
        <v>278</v>
      </c>
      <c r="C23" s="76">
        <f t="shared" si="0"/>
        <v>1830</v>
      </c>
      <c r="D23" s="76">
        <v>0</v>
      </c>
      <c r="E23" s="76">
        <f>130</f>
        <v>130</v>
      </c>
      <c r="F23" s="76">
        <f>375</f>
        <v>375</v>
      </c>
      <c r="G23" s="76">
        <f>475</f>
        <v>475</v>
      </c>
      <c r="H23" s="76">
        <v>575</v>
      </c>
      <c r="I23" s="76">
        <v>0</v>
      </c>
      <c r="J23" s="76">
        <v>275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1:15" ht="15" customHeight="1" x14ac:dyDescent="0.25">
      <c r="A24" s="75">
        <v>17</v>
      </c>
      <c r="B24" s="75" t="s">
        <v>468</v>
      </c>
      <c r="C24" s="76">
        <f t="shared" si="0"/>
        <v>1775</v>
      </c>
      <c r="D24" s="76">
        <f>475</f>
        <v>475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225</v>
      </c>
      <c r="K24" s="76">
        <v>275</v>
      </c>
      <c r="L24" s="76">
        <v>0</v>
      </c>
      <c r="M24" s="76">
        <f>375+175</f>
        <v>550</v>
      </c>
      <c r="N24" s="76">
        <v>250</v>
      </c>
      <c r="O24" s="76">
        <v>0</v>
      </c>
    </row>
    <row r="25" spans="1:15" ht="15" customHeight="1" x14ac:dyDescent="0.25">
      <c r="A25" s="75">
        <v>18</v>
      </c>
      <c r="B25" s="75" t="s">
        <v>211</v>
      </c>
      <c r="C25" s="76">
        <f t="shared" si="0"/>
        <v>1475</v>
      </c>
      <c r="D25" s="76">
        <f>200</f>
        <v>200</v>
      </c>
      <c r="E25" s="76">
        <v>0</v>
      </c>
      <c r="F25" s="76">
        <v>0</v>
      </c>
      <c r="G25" s="76">
        <f>375</f>
        <v>375</v>
      </c>
      <c r="H25" s="76">
        <v>425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475</v>
      </c>
    </row>
    <row r="26" spans="1:15" ht="15" customHeight="1" x14ac:dyDescent="0.25">
      <c r="A26" s="75">
        <v>19</v>
      </c>
      <c r="B26" s="75" t="s">
        <v>424</v>
      </c>
      <c r="C26" s="76">
        <f t="shared" si="0"/>
        <v>1450</v>
      </c>
      <c r="D26" s="76">
        <f>350+250</f>
        <v>600</v>
      </c>
      <c r="E26" s="76">
        <f>475+375</f>
        <v>850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1:15" ht="15" customHeight="1" x14ac:dyDescent="0.25">
      <c r="A27" s="75">
        <v>20</v>
      </c>
      <c r="B27" s="75" t="s">
        <v>448</v>
      </c>
      <c r="C27" s="76">
        <f t="shared" si="0"/>
        <v>1325</v>
      </c>
      <c r="D27" s="76">
        <v>0</v>
      </c>
      <c r="E27" s="76">
        <f>575+275</f>
        <v>850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475</v>
      </c>
      <c r="M27" s="76">
        <v>0</v>
      </c>
      <c r="N27" s="76">
        <v>0</v>
      </c>
      <c r="O27" s="76">
        <v>0</v>
      </c>
    </row>
    <row r="28" spans="1:15" ht="15" customHeight="1" x14ac:dyDescent="0.25">
      <c r="A28" s="75">
        <v>21</v>
      </c>
      <c r="B28" s="75" t="s">
        <v>421</v>
      </c>
      <c r="C28" s="76">
        <f t="shared" si="0"/>
        <v>1195</v>
      </c>
      <c r="D28" s="76">
        <f>250</f>
        <v>250</v>
      </c>
      <c r="E28" s="76">
        <v>0</v>
      </c>
      <c r="F28" s="76">
        <v>375</v>
      </c>
      <c r="G28" s="76">
        <v>0</v>
      </c>
      <c r="H28" s="76">
        <v>0</v>
      </c>
      <c r="I28" s="76">
        <v>145</v>
      </c>
      <c r="J28" s="76">
        <v>0</v>
      </c>
      <c r="K28" s="76">
        <v>0</v>
      </c>
      <c r="L28" s="76">
        <v>425</v>
      </c>
      <c r="M28" s="76">
        <v>0</v>
      </c>
      <c r="N28" s="76">
        <v>0</v>
      </c>
      <c r="O28" s="76">
        <v>0</v>
      </c>
    </row>
    <row r="29" spans="1:15" ht="15" customHeight="1" x14ac:dyDescent="0.25">
      <c r="A29" s="75">
        <v>22</v>
      </c>
      <c r="B29" s="75" t="s">
        <v>525</v>
      </c>
      <c r="C29" s="76">
        <f t="shared" si="0"/>
        <v>1175</v>
      </c>
      <c r="D29" s="76">
        <v>0</v>
      </c>
      <c r="E29" s="76">
        <f>375</f>
        <v>375</v>
      </c>
      <c r="F29" s="76">
        <v>0</v>
      </c>
      <c r="G29" s="76">
        <f>250</f>
        <v>250</v>
      </c>
      <c r="H29" s="76">
        <v>0</v>
      </c>
      <c r="I29" s="76">
        <v>0</v>
      </c>
      <c r="J29" s="76">
        <v>0</v>
      </c>
      <c r="K29" s="76">
        <v>250</v>
      </c>
      <c r="L29" s="76">
        <v>0</v>
      </c>
      <c r="M29" s="76">
        <v>300</v>
      </c>
      <c r="N29" s="76">
        <v>0</v>
      </c>
      <c r="O29" s="76">
        <v>0</v>
      </c>
    </row>
    <row r="30" spans="1:15" ht="15" customHeight="1" x14ac:dyDescent="0.25">
      <c r="A30" s="75">
        <v>23</v>
      </c>
      <c r="B30" s="75" t="s">
        <v>418</v>
      </c>
      <c r="C30" s="76">
        <f t="shared" si="0"/>
        <v>1090</v>
      </c>
      <c r="D30" s="76">
        <f>115</f>
        <v>115</v>
      </c>
      <c r="E30" s="76">
        <f>225</f>
        <v>225</v>
      </c>
      <c r="F30" s="76">
        <v>0</v>
      </c>
      <c r="G30" s="76">
        <f>325</f>
        <v>325</v>
      </c>
      <c r="H30" s="76">
        <v>250</v>
      </c>
      <c r="I30" s="76">
        <v>0</v>
      </c>
      <c r="J30" s="76">
        <v>0</v>
      </c>
      <c r="K30" s="76">
        <v>175</v>
      </c>
      <c r="L30" s="76">
        <v>0</v>
      </c>
      <c r="M30" s="76">
        <v>0</v>
      </c>
      <c r="N30" s="76">
        <v>0</v>
      </c>
      <c r="O30" s="76">
        <v>0</v>
      </c>
    </row>
    <row r="31" spans="1:15" ht="15" customHeight="1" x14ac:dyDescent="0.25">
      <c r="A31" s="75">
        <v>24</v>
      </c>
      <c r="B31" s="75" t="s">
        <v>417</v>
      </c>
      <c r="C31" s="76">
        <f t="shared" si="0"/>
        <v>1000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575</v>
      </c>
      <c r="M31" s="76">
        <v>0</v>
      </c>
      <c r="N31" s="76">
        <v>0</v>
      </c>
      <c r="O31" s="76">
        <v>425</v>
      </c>
    </row>
    <row r="32" spans="1:15" ht="15" customHeight="1" x14ac:dyDescent="0.25">
      <c r="A32" s="75">
        <v>24</v>
      </c>
      <c r="B32" s="75" t="s">
        <v>290</v>
      </c>
      <c r="C32" s="76">
        <f t="shared" si="0"/>
        <v>1000</v>
      </c>
      <c r="D32" s="76">
        <v>300</v>
      </c>
      <c r="E32" s="76">
        <f>350</f>
        <v>350</v>
      </c>
      <c r="F32" s="76">
        <v>0</v>
      </c>
      <c r="G32" s="76">
        <v>0</v>
      </c>
      <c r="H32" s="76">
        <v>350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1:15" ht="15" customHeight="1" x14ac:dyDescent="0.25">
      <c r="A33" s="75">
        <v>25</v>
      </c>
      <c r="B33" s="75" t="s">
        <v>292</v>
      </c>
      <c r="C33" s="76">
        <f t="shared" si="0"/>
        <v>920</v>
      </c>
      <c r="D33" s="76">
        <v>475</v>
      </c>
      <c r="E33" s="76">
        <v>300</v>
      </c>
      <c r="F33" s="76">
        <v>0</v>
      </c>
      <c r="G33" s="76">
        <v>0</v>
      </c>
      <c r="H33" s="76">
        <v>145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1:15" ht="15" customHeight="1" x14ac:dyDescent="0.25">
      <c r="A34" s="75">
        <v>26</v>
      </c>
      <c r="B34" s="75" t="s">
        <v>289</v>
      </c>
      <c r="C34" s="76">
        <f t="shared" si="0"/>
        <v>775</v>
      </c>
      <c r="D34" s="76">
        <v>350</v>
      </c>
      <c r="E34" s="76">
        <f>225+200</f>
        <v>425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1:15" ht="15" customHeight="1" x14ac:dyDescent="0.25">
      <c r="A35" s="75">
        <v>27</v>
      </c>
      <c r="B35" s="75" t="s">
        <v>413</v>
      </c>
      <c r="C35" s="76">
        <f t="shared" si="0"/>
        <v>750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375</v>
      </c>
      <c r="J35" s="76">
        <v>0</v>
      </c>
      <c r="K35" s="76">
        <v>375</v>
      </c>
      <c r="L35" s="76">
        <v>0</v>
      </c>
      <c r="M35" s="76">
        <v>0</v>
      </c>
      <c r="N35" s="76">
        <v>0</v>
      </c>
      <c r="O35" s="76">
        <v>0</v>
      </c>
    </row>
    <row r="36" spans="1:15" ht="15" customHeight="1" x14ac:dyDescent="0.25">
      <c r="A36" s="75">
        <v>28</v>
      </c>
      <c r="B36" s="75" t="s">
        <v>562</v>
      </c>
      <c r="C36" s="76">
        <f t="shared" si="0"/>
        <v>745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275</v>
      </c>
      <c r="O36" s="76">
        <f>145+325</f>
        <v>470</v>
      </c>
    </row>
    <row r="37" spans="1:15" ht="15" customHeight="1" x14ac:dyDescent="0.25">
      <c r="A37" s="75">
        <v>29</v>
      </c>
      <c r="B37" s="75" t="s">
        <v>394</v>
      </c>
      <c r="C37" s="76">
        <f t="shared" si="0"/>
        <v>720</v>
      </c>
      <c r="D37" s="76">
        <f>145+575</f>
        <v>720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</row>
    <row r="38" spans="1:15" ht="15" customHeight="1" x14ac:dyDescent="0.25">
      <c r="A38" s="75">
        <v>30</v>
      </c>
      <c r="B38" s="75" t="s">
        <v>497</v>
      </c>
      <c r="C38" s="76">
        <f t="shared" si="0"/>
        <v>700</v>
      </c>
      <c r="D38" s="76">
        <v>0</v>
      </c>
      <c r="E38" s="76">
        <v>0</v>
      </c>
      <c r="F38" s="76">
        <f>250+250</f>
        <v>500</v>
      </c>
      <c r="G38" s="76">
        <f>200</f>
        <v>200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1:15" ht="15" customHeight="1" x14ac:dyDescent="0.25">
      <c r="A39" s="75">
        <v>31</v>
      </c>
      <c r="B39" s="75" t="s">
        <v>552</v>
      </c>
      <c r="C39" s="76">
        <f t="shared" si="0"/>
        <v>590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225</v>
      </c>
      <c r="K39" s="76">
        <v>0</v>
      </c>
      <c r="L39" s="76">
        <v>0</v>
      </c>
      <c r="M39" s="76">
        <v>250</v>
      </c>
      <c r="N39" s="76">
        <v>0</v>
      </c>
      <c r="O39" s="76">
        <v>115</v>
      </c>
    </row>
    <row r="40" spans="1:15" ht="15" customHeight="1" x14ac:dyDescent="0.25">
      <c r="A40" s="75">
        <v>32</v>
      </c>
      <c r="B40" s="75" t="s">
        <v>556</v>
      </c>
      <c r="C40" s="76">
        <f t="shared" ref="C40:C71" si="1">SUM(D40:O40)</f>
        <v>575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275</v>
      </c>
      <c r="L40" s="76">
        <v>300</v>
      </c>
      <c r="M40" s="76">
        <v>0</v>
      </c>
      <c r="N40" s="76">
        <v>0</v>
      </c>
      <c r="O40" s="76">
        <v>0</v>
      </c>
    </row>
    <row r="41" spans="1:15" ht="15" customHeight="1" x14ac:dyDescent="0.25">
      <c r="A41" s="78">
        <v>33</v>
      </c>
      <c r="B41" s="78" t="s">
        <v>564</v>
      </c>
      <c r="C41" s="79">
        <f t="shared" si="1"/>
        <v>560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200</v>
      </c>
      <c r="O41" s="79">
        <f>160+200</f>
        <v>360</v>
      </c>
    </row>
    <row r="42" spans="1:15" ht="15" customHeight="1" x14ac:dyDescent="0.25">
      <c r="A42" s="78">
        <v>34</v>
      </c>
      <c r="B42" s="78" t="s">
        <v>389</v>
      </c>
      <c r="C42" s="79">
        <f t="shared" si="1"/>
        <v>550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325</v>
      </c>
      <c r="J42" s="79">
        <v>0</v>
      </c>
      <c r="K42" s="79">
        <v>0</v>
      </c>
      <c r="L42" s="79">
        <v>0</v>
      </c>
      <c r="M42" s="79">
        <v>225</v>
      </c>
      <c r="N42" s="79">
        <v>0</v>
      </c>
      <c r="O42" s="79">
        <v>0</v>
      </c>
    </row>
    <row r="43" spans="1:15" ht="15" customHeight="1" x14ac:dyDescent="0.25">
      <c r="A43" s="78">
        <v>35</v>
      </c>
      <c r="B43" s="78" t="s">
        <v>268</v>
      </c>
      <c r="C43" s="79">
        <f t="shared" si="1"/>
        <v>495</v>
      </c>
      <c r="D43" s="79">
        <v>0</v>
      </c>
      <c r="E43" s="79">
        <f>145</f>
        <v>145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350</v>
      </c>
      <c r="L43" s="79">
        <v>0</v>
      </c>
      <c r="M43" s="79">
        <v>0</v>
      </c>
      <c r="N43" s="79">
        <v>0</v>
      </c>
      <c r="O43" s="79">
        <v>0</v>
      </c>
    </row>
    <row r="44" spans="1:15" ht="15" customHeight="1" x14ac:dyDescent="0.25">
      <c r="A44" s="78">
        <v>36</v>
      </c>
      <c r="B44" s="78" t="s">
        <v>561</v>
      </c>
      <c r="C44" s="79">
        <f t="shared" si="1"/>
        <v>475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475</v>
      </c>
      <c r="N44" s="79">
        <v>0</v>
      </c>
      <c r="O44" s="79">
        <v>0</v>
      </c>
    </row>
    <row r="45" spans="1:15" ht="15" customHeight="1" x14ac:dyDescent="0.25">
      <c r="A45" s="78">
        <v>36</v>
      </c>
      <c r="B45" s="78" t="s">
        <v>543</v>
      </c>
      <c r="C45" s="79">
        <f t="shared" si="1"/>
        <v>475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175</v>
      </c>
      <c r="J45" s="79">
        <v>0</v>
      </c>
      <c r="K45" s="79">
        <v>0</v>
      </c>
      <c r="L45" s="79">
        <v>0</v>
      </c>
      <c r="M45" s="79">
        <v>300</v>
      </c>
      <c r="N45" s="79">
        <v>0</v>
      </c>
      <c r="O45" s="79">
        <v>0</v>
      </c>
    </row>
    <row r="46" spans="1:15" ht="15" customHeight="1" x14ac:dyDescent="0.25">
      <c r="A46" s="78">
        <v>36</v>
      </c>
      <c r="B46" s="78" t="s">
        <v>472</v>
      </c>
      <c r="C46" s="79">
        <f t="shared" si="1"/>
        <v>475</v>
      </c>
      <c r="D46" s="79">
        <v>175</v>
      </c>
      <c r="E46" s="79">
        <v>0</v>
      </c>
      <c r="F46" s="79">
        <v>300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</row>
    <row r="47" spans="1:15" ht="15" customHeight="1" x14ac:dyDescent="0.25">
      <c r="A47" s="78">
        <v>37</v>
      </c>
      <c r="B47" s="78" t="s">
        <v>430</v>
      </c>
      <c r="C47" s="79">
        <f t="shared" si="1"/>
        <v>470</v>
      </c>
      <c r="D47" s="79">
        <v>0</v>
      </c>
      <c r="E47" s="79">
        <v>0</v>
      </c>
      <c r="F47" s="79">
        <v>0</v>
      </c>
      <c r="G47" s="79">
        <f>145+325</f>
        <v>470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</row>
    <row r="48" spans="1:15" ht="15" customHeight="1" x14ac:dyDescent="0.25">
      <c r="A48" s="78">
        <v>38</v>
      </c>
      <c r="B48" s="78" t="s">
        <v>261</v>
      </c>
      <c r="C48" s="79">
        <f t="shared" si="1"/>
        <v>455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f>325+130</f>
        <v>455</v>
      </c>
    </row>
    <row r="49" spans="1:15" ht="15" customHeight="1" x14ac:dyDescent="0.25">
      <c r="A49" s="78">
        <v>39</v>
      </c>
      <c r="B49" s="78" t="s">
        <v>527</v>
      </c>
      <c r="C49" s="79">
        <f t="shared" si="1"/>
        <v>435</v>
      </c>
      <c r="D49" s="79">
        <v>0</v>
      </c>
      <c r="E49" s="79">
        <f>160</f>
        <v>160</v>
      </c>
      <c r="F49" s="79">
        <f>275</f>
        <v>275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</row>
    <row r="50" spans="1:15" ht="15" customHeight="1" x14ac:dyDescent="0.25">
      <c r="A50" s="78">
        <v>40</v>
      </c>
      <c r="B50" s="78" t="s">
        <v>361</v>
      </c>
      <c r="C50" s="79">
        <f t="shared" si="1"/>
        <v>425</v>
      </c>
      <c r="D50" s="79">
        <v>0</v>
      </c>
      <c r="E50" s="79">
        <v>425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</row>
    <row r="51" spans="1:15" ht="15" customHeight="1" x14ac:dyDescent="0.25">
      <c r="A51" s="78">
        <v>40</v>
      </c>
      <c r="B51" s="78" t="s">
        <v>566</v>
      </c>
      <c r="C51" s="79">
        <f t="shared" si="1"/>
        <v>425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425</v>
      </c>
    </row>
    <row r="52" spans="1:15" ht="15" customHeight="1" x14ac:dyDescent="0.25">
      <c r="A52" s="78">
        <v>40</v>
      </c>
      <c r="B52" s="78" t="s">
        <v>337</v>
      </c>
      <c r="C52" s="79">
        <f t="shared" si="1"/>
        <v>425</v>
      </c>
      <c r="D52" s="79">
        <v>0</v>
      </c>
      <c r="E52" s="79">
        <f>425</f>
        <v>425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</row>
    <row r="53" spans="1:15" ht="15" customHeight="1" x14ac:dyDescent="0.25">
      <c r="A53" s="78">
        <v>41</v>
      </c>
      <c r="B53" s="78" t="s">
        <v>471</v>
      </c>
      <c r="C53" s="79">
        <f t="shared" si="1"/>
        <v>410</v>
      </c>
      <c r="D53" s="79">
        <v>0</v>
      </c>
      <c r="E53" s="79">
        <f>250</f>
        <v>250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160</v>
      </c>
    </row>
    <row r="54" spans="1:15" ht="15" customHeight="1" x14ac:dyDescent="0.25">
      <c r="A54" s="78">
        <v>42</v>
      </c>
      <c r="B54" s="78" t="s">
        <v>434</v>
      </c>
      <c r="C54" s="79">
        <f t="shared" si="1"/>
        <v>400</v>
      </c>
      <c r="D54" s="79">
        <v>0</v>
      </c>
      <c r="E54" s="79">
        <v>0</v>
      </c>
      <c r="F54" s="79">
        <v>0</v>
      </c>
      <c r="G54" s="79">
        <v>0</v>
      </c>
      <c r="H54" s="79">
        <f>225</f>
        <v>225</v>
      </c>
      <c r="I54" s="79">
        <v>0</v>
      </c>
      <c r="J54" s="79">
        <v>175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</row>
    <row r="55" spans="1:15" ht="15" customHeight="1" x14ac:dyDescent="0.25">
      <c r="A55" s="80">
        <v>43</v>
      </c>
      <c r="B55" s="80" t="s">
        <v>538</v>
      </c>
      <c r="C55" s="81">
        <f t="shared" si="1"/>
        <v>375</v>
      </c>
      <c r="D55" s="81">
        <v>0</v>
      </c>
      <c r="E55" s="81">
        <v>0</v>
      </c>
      <c r="F55" s="81">
        <v>0</v>
      </c>
      <c r="G55" s="81">
        <v>0</v>
      </c>
      <c r="H55" s="81">
        <f>375</f>
        <v>375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</row>
    <row r="56" spans="1:15" ht="15" customHeight="1" x14ac:dyDescent="0.25">
      <c r="A56" s="80">
        <v>43</v>
      </c>
      <c r="B56" s="80" t="s">
        <v>513</v>
      </c>
      <c r="C56" s="81">
        <f t="shared" si="1"/>
        <v>375</v>
      </c>
      <c r="D56" s="81">
        <v>375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</row>
    <row r="57" spans="1:15" ht="15" customHeight="1" x14ac:dyDescent="0.25">
      <c r="A57" s="80">
        <v>43</v>
      </c>
      <c r="B57" s="80" t="s">
        <v>557</v>
      </c>
      <c r="C57" s="81">
        <f t="shared" si="1"/>
        <v>375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375</v>
      </c>
      <c r="M57" s="81">
        <v>0</v>
      </c>
      <c r="N57" s="81">
        <v>0</v>
      </c>
      <c r="O57" s="81">
        <v>0</v>
      </c>
    </row>
    <row r="58" spans="1:15" ht="15" customHeight="1" x14ac:dyDescent="0.25">
      <c r="A58" s="80">
        <v>44</v>
      </c>
      <c r="B58" s="80" t="s">
        <v>567</v>
      </c>
      <c r="C58" s="81">
        <f t="shared" si="1"/>
        <v>350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350</v>
      </c>
    </row>
    <row r="59" spans="1:15" ht="15" customHeight="1" x14ac:dyDescent="0.25">
      <c r="A59" s="80">
        <v>44</v>
      </c>
      <c r="B59" s="80" t="s">
        <v>559</v>
      </c>
      <c r="C59" s="81">
        <f t="shared" si="1"/>
        <v>350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350</v>
      </c>
      <c r="M59" s="81">
        <v>0</v>
      </c>
      <c r="N59" s="81">
        <v>0</v>
      </c>
      <c r="O59" s="81">
        <v>0</v>
      </c>
    </row>
    <row r="60" spans="1:15" ht="15" customHeight="1" x14ac:dyDescent="0.25">
      <c r="A60" s="80">
        <v>44</v>
      </c>
      <c r="B60" s="80" t="s">
        <v>560</v>
      </c>
      <c r="C60" s="81">
        <f t="shared" si="1"/>
        <v>350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350</v>
      </c>
      <c r="M60" s="81">
        <v>0</v>
      </c>
      <c r="N60" s="81">
        <v>0</v>
      </c>
      <c r="O60" s="81">
        <v>0</v>
      </c>
    </row>
    <row r="61" spans="1:15" ht="15" customHeight="1" x14ac:dyDescent="0.25">
      <c r="A61" s="80">
        <v>45</v>
      </c>
      <c r="B61" s="80" t="s">
        <v>558</v>
      </c>
      <c r="C61" s="81">
        <f t="shared" si="1"/>
        <v>325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325</v>
      </c>
      <c r="M61" s="81">
        <v>0</v>
      </c>
      <c r="N61" s="81">
        <v>0</v>
      </c>
      <c r="O61" s="81">
        <v>0</v>
      </c>
    </row>
    <row r="62" spans="1:15" ht="15" customHeight="1" x14ac:dyDescent="0.25">
      <c r="A62" s="80">
        <v>45</v>
      </c>
      <c r="B62" s="80" t="s">
        <v>554</v>
      </c>
      <c r="C62" s="81">
        <f t="shared" si="1"/>
        <v>325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325</v>
      </c>
      <c r="L62" s="81">
        <v>0</v>
      </c>
      <c r="M62" s="81">
        <v>0</v>
      </c>
      <c r="N62" s="81">
        <v>0</v>
      </c>
      <c r="O62" s="81">
        <v>0</v>
      </c>
    </row>
    <row r="63" spans="1:15" ht="15" customHeight="1" x14ac:dyDescent="0.25">
      <c r="A63" s="80">
        <v>46</v>
      </c>
      <c r="B63" s="80" t="s">
        <v>465</v>
      </c>
      <c r="C63" s="81">
        <f t="shared" si="1"/>
        <v>320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f>175+145</f>
        <v>320</v>
      </c>
    </row>
    <row r="64" spans="1:15" ht="15" customHeight="1" x14ac:dyDescent="0.25">
      <c r="A64" s="80">
        <v>47</v>
      </c>
      <c r="B64" s="80" t="s">
        <v>571</v>
      </c>
      <c r="C64" s="81">
        <f t="shared" si="1"/>
        <v>300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300</v>
      </c>
    </row>
    <row r="65" spans="1:15" ht="15" customHeight="1" x14ac:dyDescent="0.25">
      <c r="A65" s="80">
        <v>47</v>
      </c>
      <c r="B65" s="80" t="s">
        <v>534</v>
      </c>
      <c r="C65" s="81">
        <f t="shared" si="1"/>
        <v>300</v>
      </c>
      <c r="D65" s="81">
        <v>0</v>
      </c>
      <c r="E65" s="81">
        <v>0</v>
      </c>
      <c r="F65" s="81">
        <v>0</v>
      </c>
      <c r="G65" s="81">
        <f>300</f>
        <v>300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</row>
    <row r="66" spans="1:15" ht="15" customHeight="1" x14ac:dyDescent="0.25">
      <c r="A66" s="80">
        <v>47</v>
      </c>
      <c r="B66" s="80" t="s">
        <v>533</v>
      </c>
      <c r="C66" s="81">
        <f t="shared" si="1"/>
        <v>300</v>
      </c>
      <c r="D66" s="81">
        <v>0</v>
      </c>
      <c r="E66" s="81">
        <v>0</v>
      </c>
      <c r="F66" s="81">
        <f>300</f>
        <v>300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  <c r="O66" s="81">
        <v>0</v>
      </c>
    </row>
    <row r="67" spans="1:15" ht="15" customHeight="1" x14ac:dyDescent="0.25">
      <c r="A67" s="80">
        <v>47</v>
      </c>
      <c r="B67" s="80" t="s">
        <v>565</v>
      </c>
      <c r="C67" s="81">
        <f t="shared" si="1"/>
        <v>300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300</v>
      </c>
    </row>
    <row r="68" spans="1:15" ht="15" customHeight="1" x14ac:dyDescent="0.25">
      <c r="A68" s="80">
        <v>48</v>
      </c>
      <c r="B68" s="80" t="s">
        <v>568</v>
      </c>
      <c r="C68" s="81">
        <f t="shared" si="1"/>
        <v>275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275</v>
      </c>
    </row>
    <row r="69" spans="1:15" ht="15" customHeight="1" x14ac:dyDescent="0.25">
      <c r="A69" s="80">
        <v>49</v>
      </c>
      <c r="B69" s="80" t="s">
        <v>539</v>
      </c>
      <c r="C69" s="81">
        <f t="shared" si="1"/>
        <v>250</v>
      </c>
      <c r="D69" s="81">
        <v>0</v>
      </c>
      <c r="E69" s="81">
        <v>0</v>
      </c>
      <c r="F69" s="81">
        <v>0</v>
      </c>
      <c r="G69" s="81">
        <v>0</v>
      </c>
      <c r="H69" s="81">
        <f>250</f>
        <v>250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</row>
    <row r="70" spans="1:15" ht="15" customHeight="1" x14ac:dyDescent="0.25">
      <c r="A70" s="80">
        <v>49</v>
      </c>
      <c r="B70" s="80" t="s">
        <v>529</v>
      </c>
      <c r="C70" s="81">
        <f t="shared" si="1"/>
        <v>250</v>
      </c>
      <c r="D70" s="81">
        <v>0</v>
      </c>
      <c r="E70" s="81">
        <f>250</f>
        <v>250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>
        <v>0</v>
      </c>
      <c r="O70" s="81">
        <v>0</v>
      </c>
    </row>
    <row r="71" spans="1:15" ht="15" customHeight="1" x14ac:dyDescent="0.25">
      <c r="A71" s="80">
        <v>49</v>
      </c>
      <c r="B71" s="80" t="s">
        <v>536</v>
      </c>
      <c r="C71" s="81">
        <f t="shared" si="1"/>
        <v>250</v>
      </c>
      <c r="D71" s="81">
        <v>0</v>
      </c>
      <c r="E71" s="81">
        <v>0</v>
      </c>
      <c r="F71" s="81">
        <v>0</v>
      </c>
      <c r="G71" s="81">
        <f>250</f>
        <v>250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</row>
    <row r="72" spans="1:15" ht="15" customHeight="1" x14ac:dyDescent="0.25">
      <c r="A72" s="80">
        <v>49</v>
      </c>
      <c r="B72" s="80" t="s">
        <v>549</v>
      </c>
      <c r="C72" s="81">
        <f t="shared" ref="C72:C103" si="2">SUM(D72:O72)</f>
        <v>250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81">
        <v>0</v>
      </c>
      <c r="J72" s="81">
        <v>250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</row>
    <row r="73" spans="1:15" ht="15" customHeight="1" x14ac:dyDescent="0.25">
      <c r="A73" s="80">
        <v>49</v>
      </c>
      <c r="B73" s="80" t="s">
        <v>551</v>
      </c>
      <c r="C73" s="81">
        <f t="shared" si="2"/>
        <v>250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81">
        <v>0</v>
      </c>
      <c r="J73" s="81">
        <v>250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</row>
    <row r="74" spans="1:15" ht="15" customHeight="1" x14ac:dyDescent="0.25">
      <c r="A74" s="80">
        <v>49</v>
      </c>
      <c r="B74" s="80" t="s">
        <v>382</v>
      </c>
      <c r="C74" s="81">
        <f t="shared" si="2"/>
        <v>250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>
        <v>0</v>
      </c>
      <c r="O74" s="81">
        <v>250</v>
      </c>
    </row>
    <row r="75" spans="1:15" ht="15" customHeight="1" x14ac:dyDescent="0.25">
      <c r="A75" s="80">
        <v>50</v>
      </c>
      <c r="B75" s="80" t="s">
        <v>546</v>
      </c>
      <c r="C75" s="81">
        <f t="shared" si="2"/>
        <v>225</v>
      </c>
      <c r="D75" s="81">
        <v>0</v>
      </c>
      <c r="E75" s="81">
        <v>0</v>
      </c>
      <c r="F75" s="81">
        <v>0</v>
      </c>
      <c r="G75" s="81">
        <v>0</v>
      </c>
      <c r="H75" s="81">
        <v>0</v>
      </c>
      <c r="I75" s="81">
        <v>225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  <c r="O75" s="81">
        <v>0</v>
      </c>
    </row>
    <row r="76" spans="1:15" ht="15" customHeight="1" x14ac:dyDescent="0.25">
      <c r="A76" s="80">
        <v>50</v>
      </c>
      <c r="B76" s="80" t="s">
        <v>514</v>
      </c>
      <c r="C76" s="81">
        <f t="shared" si="2"/>
        <v>225</v>
      </c>
      <c r="D76" s="81">
        <v>225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1">
        <v>0</v>
      </c>
    </row>
    <row r="77" spans="1:15" ht="15" customHeight="1" x14ac:dyDescent="0.25">
      <c r="A77" s="80">
        <v>50</v>
      </c>
      <c r="B77" s="80" t="s">
        <v>569</v>
      </c>
      <c r="C77" s="81">
        <f t="shared" si="2"/>
        <v>225</v>
      </c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  <c r="O77" s="81">
        <v>225</v>
      </c>
    </row>
    <row r="78" spans="1:15" ht="15" customHeight="1" x14ac:dyDescent="0.25">
      <c r="A78" s="80">
        <v>50</v>
      </c>
      <c r="B78" s="80" t="s">
        <v>537</v>
      </c>
      <c r="C78" s="81">
        <f t="shared" si="2"/>
        <v>225</v>
      </c>
      <c r="D78" s="81">
        <v>0</v>
      </c>
      <c r="E78" s="81">
        <v>0</v>
      </c>
      <c r="F78" s="81">
        <v>0</v>
      </c>
      <c r="G78" s="81">
        <v>225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  <c r="O78" s="81">
        <v>0</v>
      </c>
    </row>
    <row r="79" spans="1:15" ht="15" customHeight="1" x14ac:dyDescent="0.25">
      <c r="A79" s="80">
        <v>50</v>
      </c>
      <c r="B79" s="80" t="s">
        <v>555</v>
      </c>
      <c r="C79" s="81">
        <f t="shared" si="2"/>
        <v>225</v>
      </c>
      <c r="D79" s="81">
        <v>0</v>
      </c>
      <c r="E79" s="81">
        <v>0</v>
      </c>
      <c r="F79" s="81">
        <v>0</v>
      </c>
      <c r="G79" s="81">
        <v>0</v>
      </c>
      <c r="H79" s="81">
        <v>0</v>
      </c>
      <c r="I79" s="81">
        <v>0</v>
      </c>
      <c r="J79" s="81">
        <v>0</v>
      </c>
      <c r="K79" s="81">
        <v>225</v>
      </c>
      <c r="L79" s="81">
        <v>0</v>
      </c>
      <c r="M79" s="81">
        <v>0</v>
      </c>
      <c r="N79" s="81">
        <v>0</v>
      </c>
      <c r="O79" s="81">
        <v>0</v>
      </c>
    </row>
    <row r="80" spans="1:15" ht="15" customHeight="1" x14ac:dyDescent="0.25">
      <c r="A80" s="80">
        <v>50</v>
      </c>
      <c r="B80" s="80" t="s">
        <v>563</v>
      </c>
      <c r="C80" s="81">
        <f t="shared" si="2"/>
        <v>225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225</v>
      </c>
      <c r="O80" s="81">
        <v>0</v>
      </c>
    </row>
    <row r="81" spans="1:15" ht="15" customHeight="1" x14ac:dyDescent="0.25">
      <c r="A81" s="80">
        <v>50</v>
      </c>
      <c r="B81" s="80" t="s">
        <v>540</v>
      </c>
      <c r="C81" s="81">
        <f t="shared" si="2"/>
        <v>225</v>
      </c>
      <c r="D81" s="81">
        <v>0</v>
      </c>
      <c r="E81" s="81">
        <v>0</v>
      </c>
      <c r="F81" s="81">
        <v>0</v>
      </c>
      <c r="G81" s="81">
        <v>0</v>
      </c>
      <c r="H81" s="81">
        <v>225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  <c r="O81" s="81">
        <v>0</v>
      </c>
    </row>
    <row r="82" spans="1:15" ht="15" customHeight="1" x14ac:dyDescent="0.25">
      <c r="A82" s="80">
        <v>51</v>
      </c>
      <c r="B82" s="80" t="s">
        <v>553</v>
      </c>
      <c r="C82" s="81">
        <f t="shared" si="2"/>
        <v>200</v>
      </c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81">
        <v>0</v>
      </c>
      <c r="J82" s="81">
        <v>200</v>
      </c>
      <c r="K82" s="81">
        <v>0</v>
      </c>
      <c r="L82" s="81">
        <v>0</v>
      </c>
      <c r="M82" s="81">
        <v>0</v>
      </c>
      <c r="N82" s="81">
        <v>0</v>
      </c>
      <c r="O82" s="81">
        <v>0</v>
      </c>
    </row>
    <row r="83" spans="1:15" ht="15" customHeight="1" x14ac:dyDescent="0.25">
      <c r="A83" s="80">
        <v>51</v>
      </c>
      <c r="B83" s="80" t="s">
        <v>547</v>
      </c>
      <c r="C83" s="81">
        <f t="shared" si="2"/>
        <v>200</v>
      </c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81">
        <v>200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  <c r="O83" s="81">
        <v>0</v>
      </c>
    </row>
    <row r="84" spans="1:15" ht="15" customHeight="1" x14ac:dyDescent="0.25">
      <c r="A84" s="80">
        <v>51</v>
      </c>
      <c r="B84" s="80" t="s">
        <v>541</v>
      </c>
      <c r="C84" s="81">
        <f t="shared" si="2"/>
        <v>200</v>
      </c>
      <c r="D84" s="81">
        <v>0</v>
      </c>
      <c r="E84" s="81">
        <v>0</v>
      </c>
      <c r="F84" s="81">
        <v>0</v>
      </c>
      <c r="G84" s="81">
        <v>0</v>
      </c>
      <c r="H84" s="81">
        <v>200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  <c r="O84" s="81">
        <v>0</v>
      </c>
    </row>
    <row r="85" spans="1:15" ht="15" customHeight="1" x14ac:dyDescent="0.25">
      <c r="A85" s="80">
        <v>51</v>
      </c>
      <c r="B85" s="80" t="s">
        <v>353</v>
      </c>
      <c r="C85" s="81">
        <f t="shared" si="2"/>
        <v>200</v>
      </c>
      <c r="D85" s="81">
        <v>0</v>
      </c>
      <c r="E85" s="81">
        <v>200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</row>
    <row r="86" spans="1:15" ht="15" customHeight="1" x14ac:dyDescent="0.25">
      <c r="A86" s="80">
        <v>52</v>
      </c>
      <c r="B86" s="80" t="s">
        <v>570</v>
      </c>
      <c r="C86" s="81">
        <f t="shared" si="2"/>
        <v>175</v>
      </c>
      <c r="D86" s="81">
        <v>0</v>
      </c>
      <c r="E86" s="81">
        <v>0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  <c r="O86" s="81">
        <v>175</v>
      </c>
    </row>
    <row r="87" spans="1:15" ht="15" customHeight="1" x14ac:dyDescent="0.25">
      <c r="A87" s="80">
        <v>52</v>
      </c>
      <c r="B87" s="80" t="s">
        <v>550</v>
      </c>
      <c r="C87" s="81">
        <f t="shared" si="2"/>
        <v>175</v>
      </c>
      <c r="D87" s="81">
        <v>0</v>
      </c>
      <c r="E87" s="81">
        <v>0</v>
      </c>
      <c r="F87" s="81">
        <v>0</v>
      </c>
      <c r="G87" s="81">
        <v>0</v>
      </c>
      <c r="H87" s="81">
        <v>0</v>
      </c>
      <c r="I87" s="81">
        <v>0</v>
      </c>
      <c r="J87" s="81">
        <v>175</v>
      </c>
      <c r="K87" s="81">
        <v>0</v>
      </c>
      <c r="L87" s="81">
        <v>0</v>
      </c>
      <c r="M87" s="81">
        <v>0</v>
      </c>
      <c r="N87" s="81">
        <v>0</v>
      </c>
      <c r="O87" s="81">
        <v>0</v>
      </c>
    </row>
    <row r="88" spans="1:15" ht="15" customHeight="1" x14ac:dyDescent="0.25">
      <c r="A88" s="80">
        <v>52</v>
      </c>
      <c r="B88" s="80" t="s">
        <v>507</v>
      </c>
      <c r="C88" s="81">
        <f t="shared" si="2"/>
        <v>175</v>
      </c>
      <c r="D88" s="81">
        <v>0</v>
      </c>
      <c r="E88" s="81">
        <v>0</v>
      </c>
      <c r="F88" s="81">
        <f>175</f>
        <v>175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  <c r="O88" s="81">
        <v>0</v>
      </c>
    </row>
    <row r="89" spans="1:15" ht="15" customHeight="1" x14ac:dyDescent="0.25">
      <c r="A89" s="80">
        <v>52</v>
      </c>
      <c r="B89" s="80" t="s">
        <v>363</v>
      </c>
      <c r="C89" s="81">
        <f t="shared" si="2"/>
        <v>175</v>
      </c>
      <c r="D89" s="81">
        <f>175</f>
        <v>175</v>
      </c>
      <c r="E89" s="81">
        <v>0</v>
      </c>
      <c r="F89" s="81">
        <v>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>
        <v>0</v>
      </c>
      <c r="O89" s="81">
        <v>0</v>
      </c>
    </row>
    <row r="90" spans="1:15" ht="15" customHeight="1" x14ac:dyDescent="0.25">
      <c r="A90" s="80">
        <v>52</v>
      </c>
      <c r="B90" s="80" t="s">
        <v>371</v>
      </c>
      <c r="C90" s="81">
        <f t="shared" si="2"/>
        <v>175</v>
      </c>
      <c r="D90" s="81">
        <v>0</v>
      </c>
      <c r="E90" s="81">
        <v>0</v>
      </c>
      <c r="F90" s="81">
        <v>175</v>
      </c>
      <c r="G90" s="81">
        <v>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>
        <v>0</v>
      </c>
      <c r="O90" s="81">
        <v>0</v>
      </c>
    </row>
    <row r="91" spans="1:15" ht="15" customHeight="1" x14ac:dyDescent="0.25">
      <c r="A91" s="80">
        <v>53</v>
      </c>
      <c r="B91" s="80" t="s">
        <v>544</v>
      </c>
      <c r="C91" s="81">
        <f t="shared" si="2"/>
        <v>160</v>
      </c>
      <c r="D91" s="81">
        <v>0</v>
      </c>
      <c r="E91" s="81">
        <v>0</v>
      </c>
      <c r="F91" s="81">
        <v>0</v>
      </c>
      <c r="G91" s="81">
        <v>0</v>
      </c>
      <c r="H91" s="81">
        <v>0</v>
      </c>
      <c r="I91" s="81">
        <v>160</v>
      </c>
      <c r="J91" s="81">
        <v>0</v>
      </c>
      <c r="K91" s="81">
        <v>0</v>
      </c>
      <c r="L91" s="81">
        <v>0</v>
      </c>
      <c r="M91" s="81">
        <v>0</v>
      </c>
      <c r="N91" s="81">
        <v>0</v>
      </c>
      <c r="O91" s="81">
        <v>0</v>
      </c>
    </row>
    <row r="92" spans="1:15" ht="15" customHeight="1" x14ac:dyDescent="0.25">
      <c r="A92" s="80">
        <v>53</v>
      </c>
      <c r="B92" s="80" t="s">
        <v>542</v>
      </c>
      <c r="C92" s="81">
        <f t="shared" si="2"/>
        <v>160</v>
      </c>
      <c r="D92" s="81">
        <v>0</v>
      </c>
      <c r="E92" s="81">
        <v>0</v>
      </c>
      <c r="F92" s="81">
        <v>0</v>
      </c>
      <c r="G92" s="81">
        <v>0</v>
      </c>
      <c r="H92" s="81">
        <v>160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</row>
    <row r="93" spans="1:15" ht="15" customHeight="1" x14ac:dyDescent="0.25">
      <c r="A93" s="80">
        <v>53</v>
      </c>
      <c r="B93" s="80" t="s">
        <v>473</v>
      </c>
      <c r="C93" s="81">
        <f t="shared" si="2"/>
        <v>160</v>
      </c>
      <c r="D93" s="81">
        <v>0</v>
      </c>
      <c r="E93" s="81">
        <v>0</v>
      </c>
      <c r="F93" s="81">
        <v>160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  <c r="O93" s="81">
        <v>0</v>
      </c>
    </row>
    <row r="94" spans="1:15" ht="15" customHeight="1" x14ac:dyDescent="0.25">
      <c r="A94" s="80">
        <v>53</v>
      </c>
      <c r="B94" s="80" t="s">
        <v>531</v>
      </c>
      <c r="C94" s="81">
        <f t="shared" si="2"/>
        <v>160</v>
      </c>
      <c r="D94" s="81">
        <v>0</v>
      </c>
      <c r="E94" s="81">
        <f>160</f>
        <v>160</v>
      </c>
      <c r="F94" s="81">
        <v>0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O94" s="81">
        <v>0</v>
      </c>
    </row>
    <row r="95" spans="1:15" ht="15" customHeight="1" x14ac:dyDescent="0.25">
      <c r="A95" s="80">
        <v>53</v>
      </c>
      <c r="B95" s="80" t="s">
        <v>548</v>
      </c>
      <c r="C95" s="81">
        <f t="shared" si="2"/>
        <v>160</v>
      </c>
      <c r="D95" s="81">
        <v>0</v>
      </c>
      <c r="E95" s="81">
        <v>0</v>
      </c>
      <c r="F95" s="81">
        <v>0</v>
      </c>
      <c r="G95" s="81">
        <v>0</v>
      </c>
      <c r="H95" s="81">
        <v>0</v>
      </c>
      <c r="I95" s="81">
        <v>160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  <c r="O95" s="81">
        <v>0</v>
      </c>
    </row>
    <row r="96" spans="1:15" ht="15" customHeight="1" x14ac:dyDescent="0.25">
      <c r="A96" s="80">
        <v>54</v>
      </c>
      <c r="B96" s="80" t="s">
        <v>528</v>
      </c>
      <c r="C96" s="81">
        <f t="shared" si="2"/>
        <v>145</v>
      </c>
      <c r="D96" s="81">
        <v>0</v>
      </c>
      <c r="E96" s="81">
        <f>145</f>
        <v>145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</row>
    <row r="97" spans="1:15" ht="15" customHeight="1" x14ac:dyDescent="0.25">
      <c r="A97" s="80">
        <v>54</v>
      </c>
      <c r="B97" s="80" t="s">
        <v>545</v>
      </c>
      <c r="C97" s="81">
        <f t="shared" si="2"/>
        <v>145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81">
        <v>145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</row>
    <row r="98" spans="1:15" ht="15" customHeight="1" x14ac:dyDescent="0.25">
      <c r="A98" s="80">
        <v>55</v>
      </c>
      <c r="B98" s="80" t="s">
        <v>532</v>
      </c>
      <c r="C98" s="81">
        <f t="shared" si="2"/>
        <v>130</v>
      </c>
      <c r="D98" s="81">
        <v>0</v>
      </c>
      <c r="E98" s="81">
        <f>130</f>
        <v>130</v>
      </c>
      <c r="F98" s="81">
        <v>0</v>
      </c>
      <c r="G98" s="81">
        <v>0</v>
      </c>
      <c r="H98" s="81">
        <v>0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O98" s="81">
        <v>0</v>
      </c>
    </row>
    <row r="99" spans="1:15" ht="15" customHeight="1" x14ac:dyDescent="0.25">
      <c r="A99" s="80">
        <v>55</v>
      </c>
      <c r="B99" s="80" t="s">
        <v>535</v>
      </c>
      <c r="C99" s="81">
        <f t="shared" si="2"/>
        <v>130</v>
      </c>
      <c r="D99" s="81">
        <v>0</v>
      </c>
      <c r="E99" s="81">
        <v>0</v>
      </c>
      <c r="F99" s="81">
        <v>0</v>
      </c>
      <c r="G99" s="81">
        <f>130</f>
        <v>130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</row>
    <row r="100" spans="1:15" ht="15" x14ac:dyDescent="0.2">
      <c r="F100" s="6"/>
      <c r="G100" s="6"/>
    </row>
    <row r="101" spans="1:15" ht="18.75" customHeight="1" x14ac:dyDescent="0.25">
      <c r="A101" s="17" t="s">
        <v>3</v>
      </c>
      <c r="B101" s="7"/>
      <c r="C101" s="7"/>
      <c r="D101" s="7"/>
      <c r="E101" s="3"/>
      <c r="F101" s="3"/>
      <c r="G101" s="3"/>
    </row>
    <row r="102" spans="1:15" ht="18.75" customHeight="1" x14ac:dyDescent="0.25">
      <c r="A102" s="18" t="s">
        <v>4</v>
      </c>
      <c r="B102" s="8"/>
      <c r="C102" s="8"/>
      <c r="D102" s="8"/>
      <c r="E102" s="4"/>
      <c r="F102" s="4"/>
      <c r="G102" s="4"/>
    </row>
    <row r="103" spans="1:15" ht="18.75" customHeight="1" x14ac:dyDescent="0.25">
      <c r="A103" s="19" t="s">
        <v>5</v>
      </c>
      <c r="B103" s="9"/>
      <c r="C103" s="9"/>
      <c r="D103" s="9"/>
      <c r="E103" s="5"/>
      <c r="F103" s="5"/>
      <c r="G103" s="5"/>
    </row>
    <row r="105" spans="1:15" ht="21" customHeight="1" x14ac:dyDescent="0.2"/>
    <row r="129" ht="18.75" customHeight="1" x14ac:dyDescent="0.2"/>
    <row r="130" ht="18.75" customHeight="1" x14ac:dyDescent="0.2"/>
  </sheetData>
  <sortState ref="A8:O99">
    <sortCondition descending="1" ref="C8:C99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9" ht="45" customHeight="1" x14ac:dyDescent="0.5">
      <c r="A2" s="63" t="s">
        <v>100</v>
      </c>
      <c r="B2" s="63"/>
      <c r="C2" s="63"/>
      <c r="D2" s="63"/>
      <c r="E2" s="63"/>
      <c r="F2" s="63"/>
      <c r="G2" s="63"/>
      <c r="H2" s="63"/>
      <c r="I2" s="63"/>
    </row>
    <row r="3" spans="1:9" ht="33" customHeight="1" x14ac:dyDescent="0.4">
      <c r="A3" s="64" t="s">
        <v>133</v>
      </c>
      <c r="B3" s="65"/>
      <c r="C3" s="65"/>
      <c r="D3" s="65"/>
      <c r="E3" s="65"/>
      <c r="F3" s="65"/>
      <c r="G3" s="65"/>
      <c r="H3" s="65"/>
      <c r="I3" s="65"/>
    </row>
    <row r="4" spans="1:9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</row>
    <row r="5" spans="1:9" ht="30" customHeight="1" x14ac:dyDescent="0.4">
      <c r="A5" s="66" t="s">
        <v>108</v>
      </c>
      <c r="B5" s="67"/>
      <c r="C5" s="67"/>
      <c r="D5" s="67"/>
      <c r="E5" s="67"/>
      <c r="F5" s="67"/>
      <c r="G5" s="67"/>
      <c r="H5" s="67"/>
      <c r="I5" s="67"/>
    </row>
    <row r="6" spans="1:9" ht="21" customHeight="1" x14ac:dyDescent="0.2">
      <c r="A6" s="68"/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36" customHeight="1" x14ac:dyDescent="0.5">
      <c r="A52" s="56" t="s">
        <v>100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2" ht="38.25" customHeight="1" x14ac:dyDescent="0.4">
      <c r="A53" s="50" t="s">
        <v>131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42" customHeight="1" x14ac:dyDescent="0.4">
      <c r="A54" s="46" t="s">
        <v>136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42" customHeight="1" x14ac:dyDescent="0.4">
      <c r="A55" s="58" t="s">
        <v>132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1:12" ht="21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2" t="s">
        <v>4</v>
      </c>
      <c r="B80" s="53"/>
      <c r="C80" s="53"/>
      <c r="D80" s="53"/>
      <c r="E80" s="20"/>
      <c r="F80" s="20"/>
      <c r="G80" s="20"/>
    </row>
    <row r="81" spans="1:7" ht="18.75" customHeight="1" x14ac:dyDescent="0.25">
      <c r="A81" s="54" t="s">
        <v>130</v>
      </c>
      <c r="B81" s="55"/>
      <c r="C81" s="55"/>
      <c r="D81" s="55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74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77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9" t="s">
        <v>3</v>
      </c>
      <c r="B43" s="70"/>
      <c r="C43" s="70"/>
      <c r="D43" s="7"/>
      <c r="E43" s="3"/>
      <c r="F43" s="3"/>
      <c r="G43" s="3"/>
      <c r="H43" s="3"/>
    </row>
    <row r="44" spans="1:8" ht="18.75" customHeight="1" x14ac:dyDescent="0.25">
      <c r="A44" s="71" t="s">
        <v>4</v>
      </c>
      <c r="B44" s="72"/>
      <c r="C44" s="72"/>
      <c r="D44" s="8"/>
      <c r="E44" s="4"/>
      <c r="F44" s="4"/>
      <c r="G44" s="4"/>
      <c r="H44" s="4"/>
    </row>
    <row r="45" spans="1:8" ht="18.75" customHeight="1" x14ac:dyDescent="0.25">
      <c r="A45" s="73" t="s">
        <v>5</v>
      </c>
      <c r="B45" s="74"/>
      <c r="C45" s="74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3" customHeight="1" x14ac:dyDescent="0.4">
      <c r="A3" s="64" t="s">
        <v>46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30" customHeight="1" x14ac:dyDescent="0.4">
      <c r="A5" s="66" t="s">
        <v>51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30.7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9" t="s">
        <v>3</v>
      </c>
      <c r="B50" s="70"/>
      <c r="C50" s="70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1" t="s">
        <v>4</v>
      </c>
      <c r="B51" s="72"/>
      <c r="C51" s="72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3" t="s">
        <v>5</v>
      </c>
      <c r="B52" s="74"/>
      <c r="C52" s="74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8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26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21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9" t="s">
        <v>3</v>
      </c>
      <c r="B32" s="70"/>
      <c r="C32" s="70"/>
      <c r="D32" s="7"/>
      <c r="E32" s="3"/>
      <c r="F32" s="3"/>
      <c r="G32" s="3"/>
      <c r="H32" s="3"/>
    </row>
    <row r="33" spans="1:8" ht="18.75" customHeight="1" x14ac:dyDescent="0.25">
      <c r="A33" s="71" t="s">
        <v>4</v>
      </c>
      <c r="B33" s="72"/>
      <c r="C33" s="72"/>
      <c r="D33" s="8"/>
      <c r="E33" s="4"/>
      <c r="F33" s="4"/>
      <c r="G33" s="4"/>
      <c r="H33" s="4"/>
    </row>
    <row r="34" spans="1:8" ht="18.75" customHeight="1" x14ac:dyDescent="0.25">
      <c r="A34" s="73" t="s">
        <v>5</v>
      </c>
      <c r="B34" s="74"/>
      <c r="C34" s="74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463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506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408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409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2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40.5" customHeight="1" x14ac:dyDescent="0.4">
      <c r="A3" s="46" t="s">
        <v>390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30" customHeight="1" x14ac:dyDescent="0.4">
      <c r="A5" s="48" t="s">
        <v>391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302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226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2025-12-22T04:22:09Z</dcterms:modified>
</cp:coreProperties>
</file>