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04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quarter)'!$A$1:$O$68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62" l="1"/>
  <c r="L15" i="62"/>
  <c r="C55" i="62"/>
  <c r="L8" i="62"/>
  <c r="L10" i="62"/>
  <c r="L25" i="62"/>
  <c r="L9" i="62"/>
  <c r="L11" i="62"/>
  <c r="K9" i="62" l="1"/>
  <c r="K10" i="62"/>
  <c r="K14" i="62"/>
  <c r="L14" i="62"/>
  <c r="C35" i="62"/>
  <c r="K8" i="62"/>
  <c r="K18" i="62"/>
  <c r="L29" i="62"/>
  <c r="L22" i="62"/>
  <c r="L18" i="62"/>
  <c r="L19" i="62"/>
  <c r="L28" i="62"/>
  <c r="L12" i="62"/>
  <c r="L43" i="62"/>
  <c r="C43" i="62"/>
  <c r="K17" i="62"/>
  <c r="K11" i="62"/>
  <c r="K28" i="62"/>
  <c r="K12" i="62"/>
  <c r="K21" i="62"/>
  <c r="K15" i="62"/>
  <c r="K22" i="62"/>
  <c r="K23" i="62"/>
  <c r="K29" i="62"/>
  <c r="C62" i="62" l="1"/>
  <c r="C61" i="62"/>
  <c r="J13" i="62"/>
  <c r="J9" i="62"/>
  <c r="J8" i="62"/>
  <c r="J32" i="62"/>
  <c r="J17" i="62"/>
  <c r="J19" i="62"/>
  <c r="J12" i="62"/>
  <c r="C36" i="62"/>
  <c r="J25" i="62" l="1"/>
  <c r="J29" i="62"/>
  <c r="J11" i="62"/>
  <c r="J15" i="62"/>
  <c r="J10" i="62"/>
  <c r="J14" i="62"/>
  <c r="J16" i="62"/>
  <c r="J23" i="62"/>
  <c r="I28" i="62"/>
  <c r="I13" i="62"/>
  <c r="I21" i="62"/>
  <c r="I25" i="62"/>
  <c r="I34" i="62"/>
  <c r="I9" i="62"/>
  <c r="I10" i="62"/>
  <c r="I8" i="62"/>
  <c r="I50" i="62" l="1"/>
  <c r="I51" i="62"/>
  <c r="I58" i="62"/>
  <c r="C58" i="62" s="1"/>
  <c r="I54" i="62"/>
  <c r="C54" i="62" s="1"/>
  <c r="I14" i="62"/>
  <c r="I17" i="62"/>
  <c r="H14" i="62" l="1"/>
  <c r="H23" i="62"/>
  <c r="H32" i="62"/>
  <c r="C57" i="62"/>
  <c r="C49" i="62"/>
  <c r="C28" i="62"/>
  <c r="C34" i="62"/>
  <c r="H64" i="62"/>
  <c r="C64" i="62" s="1"/>
  <c r="H29" i="62"/>
  <c r="H12" i="62"/>
  <c r="H15" i="62"/>
  <c r="H25" i="62"/>
  <c r="H46" i="62"/>
  <c r="H59" i="62"/>
  <c r="C59" i="62"/>
  <c r="H21" i="62"/>
  <c r="H10" i="62"/>
  <c r="C16" i="62"/>
  <c r="H19" i="62"/>
  <c r="H47" i="62"/>
  <c r="C47" i="62" s="1"/>
  <c r="H8" i="62"/>
  <c r="G9" i="62" l="1"/>
  <c r="G20" i="62"/>
  <c r="C38" i="62"/>
  <c r="G12" i="62"/>
  <c r="G11" i="62"/>
  <c r="C39" i="62"/>
  <c r="G23" i="62"/>
  <c r="C30" i="62"/>
  <c r="G25" i="62" l="1"/>
  <c r="G15" i="62"/>
  <c r="G50" i="62"/>
  <c r="C50" i="62" s="1"/>
  <c r="G29" i="62"/>
  <c r="G56" i="62"/>
  <c r="C56" i="62" s="1"/>
  <c r="G31" i="62"/>
  <c r="G13" i="62"/>
  <c r="G22" i="62"/>
  <c r="F52" i="62" l="1"/>
  <c r="F18" i="62"/>
  <c r="C18" i="62" s="1"/>
  <c r="C23" i="62"/>
  <c r="C53" i="62"/>
  <c r="F20" i="62"/>
  <c r="F9" i="62"/>
  <c r="F37" i="62"/>
  <c r="C37" i="62" s="1"/>
  <c r="F13" i="62"/>
  <c r="F10" i="62"/>
  <c r="F8" i="62"/>
  <c r="F25" i="62"/>
  <c r="F63" i="62"/>
  <c r="C63" i="62" s="1"/>
  <c r="C52" i="62"/>
  <c r="F15" i="62"/>
  <c r="F22" i="62"/>
  <c r="F17" i="62"/>
  <c r="F14" i="62"/>
  <c r="C14" i="62"/>
  <c r="F19" i="62"/>
  <c r="F40" i="62"/>
  <c r="C40" i="62" s="1"/>
  <c r="E10" i="62"/>
  <c r="C51" i="62"/>
  <c r="E13" i="62"/>
  <c r="E11" i="62"/>
  <c r="E8" i="62"/>
  <c r="E21" i="62"/>
  <c r="E12" i="62"/>
  <c r="E15" i="62"/>
  <c r="E29" i="62"/>
  <c r="C44" i="62"/>
  <c r="E22" i="62" l="1"/>
  <c r="C22" i="62" s="1"/>
  <c r="E46" i="62"/>
  <c r="C46" i="62" s="1"/>
  <c r="C29" i="62"/>
  <c r="C11" i="62"/>
  <c r="E25" i="62"/>
  <c r="C25" i="62" s="1"/>
  <c r="E20" i="62"/>
  <c r="C20" i="62" s="1"/>
  <c r="E41" i="62"/>
  <c r="C41" i="62"/>
  <c r="C13" i="62"/>
  <c r="C15" i="62"/>
  <c r="E31" i="62"/>
  <c r="C26" i="62"/>
  <c r="C10" i="62"/>
  <c r="C21" i="62" l="1"/>
  <c r="C42" i="62"/>
  <c r="C27" i="62"/>
  <c r="C9" i="62"/>
  <c r="C32" i="62"/>
  <c r="C60" i="62"/>
  <c r="C48" i="62"/>
  <c r="C45" i="62"/>
  <c r="C33" i="62"/>
  <c r="C17" i="62"/>
  <c r="C24" i="62"/>
  <c r="C12" i="62"/>
  <c r="C31" i="62"/>
  <c r="C19" i="62"/>
  <c r="C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/>
  <c r="L23" i="61"/>
  <c r="C54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J13" i="61"/>
  <c r="J8" i="61"/>
  <c r="J12" i="61"/>
  <c r="J28" i="61"/>
  <c r="J14" i="61"/>
  <c r="J11" i="61"/>
  <c r="J61" i="61"/>
  <c r="C61" i="61" s="1"/>
  <c r="J57" i="61"/>
  <c r="C57" i="61" s="1"/>
  <c r="J20" i="61"/>
  <c r="C20" i="61" s="1"/>
  <c r="J45" i="61"/>
  <c r="C45" i="61"/>
  <c r="J70" i="61"/>
  <c r="C70" i="61"/>
  <c r="J33" i="61"/>
  <c r="C46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I22" i="61" l="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<sst xmlns="http://schemas.openxmlformats.org/spreadsheetml/2006/main" count="723" uniqueCount="372">
  <si>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</si>
  <si>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</si>
  <si>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</si>
  <si>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</si>
  <si>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</si>
  <si>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</si>
  <si>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</si>
  <si>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</si>
  <si>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</si>
  <si>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</si>
  <si>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</si>
  <si>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</si>
  <si>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</si>
  <si>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</si>
  <si>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</si>
  <si>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</si>
  <si>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</si>
  <si>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</si>
  <si>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</si>
  <si>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</si>
  <si>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</si>
  <si>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</si>
  <si>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</si>
  <si>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</si>
  <si>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</si>
  <si>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</si>
  <si>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</si>
  <si>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</si>
  <si>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</si>
  <si>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</si>
  <si>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</si>
  <si>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</si>
  <si>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</si>
  <si>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</si>
  <si>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</si>
  <si>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</si>
  <si>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</si>
  <si>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</si>
  <si>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</si>
  <si>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</si>
  <si>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</si>
  <si>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</si>
  <si>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</si>
  <si>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</si>
  <si>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</si>
  <si>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</si>
  <si>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</si>
  <si>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</si>
  <si>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</si>
  <si>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</si>
  <si>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</si>
  <si>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</si>
  <si>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</si>
  <si>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</si>
  <si>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</si>
  <si>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</si>
  <si>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</si>
  <si>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</si>
  <si>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</si>
  <si>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</si>
  <si>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</si>
  <si>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</si>
  <si>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</si>
  <si>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</si>
  <si>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</si>
  <si>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</si>
  <si>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</si>
  <si>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</si>
  <si>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</si>
  <si>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</si>
  <si>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</si>
  <si>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</si>
  <si>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</si>
  <si>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</si>
  <si>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</si>
  <si>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</si>
  <si>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</si>
  <si>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</si>
  <si>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</si>
  <si>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</si>
  <si>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</si>
  <si>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</si>
  <si>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</si>
  <si>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</si>
  <si>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</si>
  <si>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</si>
  <si>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</si>
  <si>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</si>
  <si>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</si>
  <si>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</si>
  <si>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</si>
  <si>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</si>
  <si>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</si>
  <si>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</si>
  <si>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</si>
  <si>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</si>
  <si>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</si>
  <si>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</si>
  <si>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</si>
  <si>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</si>
  <si>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</si>
  <si>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</si>
  <si>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</si>
  <si>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</si>
  <si>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</si>
  <si>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</si>
  <si>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</si>
  <si>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</si>
  <si>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</si>
  <si>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</si>
  <si>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</si>
  <si>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</si>
  <si>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</si>
  <si>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</si>
  <si>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</si>
  <si>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</si>
  <si>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</si>
  <si>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</si>
  <si>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</si>
  <si>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</si>
  <si>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</si>
  <si>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</si>
  <si>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</si>
  <si>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</si>
  <si>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</si>
  <si>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</si>
  <si>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</si>
  <si>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</si>
  <si>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</si>
  <si>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</si>
  <si>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</si>
  <si>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</si>
  <si>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</si>
  <si>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</si>
  <si>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</si>
  <si>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</si>
  <si>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</si>
  <si>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</si>
  <si>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</si>
  <si>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</si>
  <si>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</si>
  <si>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</si>
  <si>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</si>
  <si>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</si>
  <si>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</si>
  <si>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</si>
  <si>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</si>
  <si>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</si>
  <si>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</si>
  <si>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</si>
  <si>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</si>
  <si>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</si>
  <si>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</si>
  <si>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</si>
  <si>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</si>
  <si>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</si>
  <si>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</si>
  <si>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</si>
  <si>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</si>
  <si>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</si>
  <si>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</si>
  <si>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</si>
  <si>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</si>
  <si>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</si>
  <si>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</si>
  <si>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</si>
  <si>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</si>
  <si>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</si>
  <si>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</si>
  <si>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</si>
  <si>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</si>
  <si>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</si>
  <si>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</si>
  <si>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</si>
  <si>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</si>
  <si>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</si>
  <si>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</si>
  <si>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</si>
  <si>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</si>
  <si>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</si>
  <si>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</si>
  <si>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</si>
  <si>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</si>
  <si>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</si>
  <si>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</si>
  <si>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</si>
  <si>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</si>
  <si>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</si>
  <si>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</si>
  <si>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</si>
  <si>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</si>
  <si>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</si>
  <si>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</si>
  <si>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</si>
  <si>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</si>
  <si>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</si>
  <si>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</si>
  <si>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</si>
  <si>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</si>
  <si>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</si>
  <si>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</si>
  <si>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</si>
  <si>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</si>
  <si>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</si>
  <si>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</si>
  <si>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</si>
  <si>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</si>
  <si>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</si>
  <si>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</si>
  <si>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</si>
  <si>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</si>
  <si>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</si>
  <si>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</si>
  <si>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</si>
  <si>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</si>
  <si>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</si>
  <si>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</si>
  <si>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</si>
  <si>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</si>
  <si>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</si>
  <si>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</si>
  <si>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</si>
  <si>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</si>
  <si>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</si>
  <si>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</si>
  <si>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</si>
  <si>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</si>
  <si>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</si>
  <si>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</si>
  <si>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</si>
  <si>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</si>
  <si>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</si>
  <si>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</si>
  <si>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</si>
  <si>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</si>
  <si>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</si>
  <si>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</si>
  <si>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</si>
  <si>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</si>
  <si>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</si>
  <si>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</si>
  <si>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</si>
  <si>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</si>
  <si>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</si>
  <si>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</si>
  <si>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</si>
  <si>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</si>
  <si>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</si>
  <si>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</si>
  <si>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</si>
  <si>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</si>
  <si>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</si>
  <si>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</si>
  <si>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</si>
  <si>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</si>
  <si>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</si>
  <si>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</si>
  <si>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</si>
  <si>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</si>
  <si>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</si>
  <si>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</si>
  <si>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</si>
  <si>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</si>
  <si>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</si>
  <si>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</si>
  <si>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</si>
  <si>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</si>
  <si>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</si>
  <si>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</si>
  <si>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</si>
  <si>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</si>
  <si>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</si>
  <si>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</si>
  <si>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</si>
  <si>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</si>
  <si>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</si>
  <si>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</si>
  <si>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</si>
  <si>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</si>
  <si>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</si>
  <si>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</si>
  <si>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</si>
  <si>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</si>
  <si>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</si>
  <si>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</si>
  <si>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</si>
  <si>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</si>
  <si>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</si>
  <si>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</si>
  <si>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</si>
  <si>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</si>
  <si>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</si>
  <si>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</si>
  <si>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</si>
  <si>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</si>
  <si>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</si>
  <si>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</si>
  <si>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</si>
  <si>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</si>
  <si>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</si>
  <si>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</si>
  <si>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</si>
  <si>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</si>
  <si>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</si>
  <si>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</si>
  <si>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</si>
  <si>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</si>
  <si>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</si>
  <si>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</si>
  <si>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</si>
  <si>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</si>
  <si>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</si>
  <si>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</si>
  <si>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</si>
  <si>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</si>
  <si>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</si>
  <si>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</si>
  <si>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</si>
  <si>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</si>
  <si>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</si>
  <si>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</si>
  <si>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</si>
  <si>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</si>
  <si>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</si>
  <si>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</si>
  <si>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</si>
  <si>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</si>
  <si>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</si>
  <si>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</si>
  <si>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</si>
  <si>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</si>
  <si>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</si>
  <si>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</si>
  <si>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</si>
  <si>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</si>
  <si>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</si>
  <si>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</si>
  <si>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</si>
  <si>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</si>
  <si>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</si>
  <si>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</si>
  <si>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</si>
  <si>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</si>
  <si>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</si>
  <si>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</si>
  <si>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</si>
  <si>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</si>
  <si>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</si>
  <si>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</si>
  <si>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</si>
  <si>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</si>
  <si>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</si>
  <si>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</si>
  <si>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</si>
  <si>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</si>
  <si>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</si>
  <si>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</si>
  <si>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</si>
  <si>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</si>
  <si>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</si>
  <si>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</si>
  <si>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</si>
  <si>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</si>
  <si>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</si>
  <si>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</si>
  <si>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</si>
  <si>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</si>
  <si>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</si>
  <si>
    <t>Crawford, Mary</t>
  </si>
  <si>
    <t>Becker, Arik</t>
  </si>
  <si>
    <t>Camp, Tashia</t>
  </si>
  <si>
    <t>200+160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</si>
</sst>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1" fontId="40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Normal="100" workbookViewId="0">
      <selection activeCell="M8" sqref="M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345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9">
        <v>1</v>
      </c>
      <c r="B8" s="29" t="s">
        <v>248</v>
      </c>
      <c r="C8" s="31">
        <f>SUM(D8:O8)</f>
        <v>4650</v>
      </c>
      <c r="D8" s="33">
        <v>225</v>
      </c>
      <c r="E8" s="28">
        <f>325+225</f>
        <v>550</v>
      </c>
      <c r="F8" s="28">
        <f>225</f>
        <v>225</v>
      </c>
      <c r="G8" s="28">
        <v>425</v>
      </c>
      <c r="H8" s="28">
        <f>425</f>
        <v>425</v>
      </c>
      <c r="I8" s="28">
        <f>325+475</f>
        <v>800</v>
      </c>
      <c r="J8" s="28">
        <f>350+225</f>
        <v>575</v>
      </c>
      <c r="K8" s="28">
        <f>300+350</f>
        <v>650</v>
      </c>
      <c r="L8" s="28">
        <f>475+300</f>
        <v>775</v>
      </c>
      <c r="M8" s="28"/>
      <c r="N8" s="28"/>
      <c r="O8" s="28"/>
    </row>
    <row r="9" spans="1:15" ht="15" customHeight="1" x14ac:dyDescent="0.25">
      <c r="A9" s="29">
        <v>2</v>
      </c>
      <c r="B9" s="29" t="s">
        <v>320</v>
      </c>
      <c r="C9" s="31">
        <f>SUM(D9:O9)</f>
        <v>4390</v>
      </c>
      <c r="D9" s="33">
        <v>575</v>
      </c>
      <c r="E9" s="28">
        <v>0</v>
      </c>
      <c r="F9" s="28">
        <f>160+325</f>
        <v>485</v>
      </c>
      <c r="G9" s="28">
        <f>425+130</f>
        <v>555</v>
      </c>
      <c r="H9" s="28">
        <v>425</v>
      </c>
      <c r="I9" s="28">
        <f>350+350</f>
        <v>700</v>
      </c>
      <c r="J9" s="28">
        <f>250+200</f>
        <v>450</v>
      </c>
      <c r="K9" s="28">
        <f>350+175</f>
        <v>525</v>
      </c>
      <c r="L9" s="28">
        <f>325+350</f>
        <v>675</v>
      </c>
      <c r="M9" s="28"/>
      <c r="N9" s="28"/>
      <c r="O9" s="28"/>
    </row>
    <row r="10" spans="1:15" ht="15" customHeight="1" x14ac:dyDescent="0.25">
      <c r="A10" s="29">
        <v>3</v>
      </c>
      <c r="B10" s="29" t="s">
        <v>249</v>
      </c>
      <c r="C10" s="31">
        <f>SUM(D10:O10)</f>
        <v>3705</v>
      </c>
      <c r="D10" s="33">
        <v>0</v>
      </c>
      <c r="E10" s="28">
        <f>475+115</f>
        <v>590</v>
      </c>
      <c r="F10" s="28">
        <f>300+575</f>
        <v>875</v>
      </c>
      <c r="G10" s="28">
        <v>225</v>
      </c>
      <c r="H10" s="28">
        <f>300</f>
        <v>300</v>
      </c>
      <c r="I10" s="28">
        <f>145+375</f>
        <v>520</v>
      </c>
      <c r="J10" s="28">
        <f>200</f>
        <v>200</v>
      </c>
      <c r="K10" s="28">
        <f>225+250</f>
        <v>475</v>
      </c>
      <c r="L10" s="28">
        <f>145+375</f>
        <v>520</v>
      </c>
      <c r="M10" s="28"/>
      <c r="N10" s="28"/>
      <c r="O10" s="28"/>
    </row>
    <row r="11" spans="1:15" ht="15" customHeight="1" x14ac:dyDescent="0.25">
      <c r="A11" s="29">
        <v>4</v>
      </c>
      <c r="B11" s="29" t="s">
        <v>347</v>
      </c>
      <c r="C11" s="31">
        <f>SUM(D11:O11)</f>
        <v>3360</v>
      </c>
      <c r="D11" s="33">
        <v>0</v>
      </c>
      <c r="E11" s="28">
        <f>200+160</f>
        <v>360</v>
      </c>
      <c r="F11" s="28">
        <v>425</v>
      </c>
      <c r="G11" s="28">
        <f>275+325</f>
        <v>600</v>
      </c>
      <c r="H11" s="28">
        <v>200</v>
      </c>
      <c r="I11" s="28">
        <v>425</v>
      </c>
      <c r="J11" s="28">
        <f>275</f>
        <v>275</v>
      </c>
      <c r="K11" s="28">
        <f>475</f>
        <v>475</v>
      </c>
      <c r="L11" s="28">
        <f>175+425</f>
        <v>600</v>
      </c>
      <c r="M11" s="28"/>
      <c r="N11" s="28"/>
      <c r="O11" s="28"/>
    </row>
    <row r="12" spans="1:15" ht="15" customHeight="1" x14ac:dyDescent="0.25">
      <c r="A12" s="29">
        <v>5</v>
      </c>
      <c r="B12" s="29" t="s">
        <v>296</v>
      </c>
      <c r="C12" s="31">
        <f>SUM(D12:O12)</f>
        <v>3290</v>
      </c>
      <c r="D12" s="33">
        <v>275</v>
      </c>
      <c r="E12" s="28">
        <f>145+300</f>
        <v>445</v>
      </c>
      <c r="F12" s="28">
        <v>200</v>
      </c>
      <c r="G12" s="28">
        <f>300+275</f>
        <v>575</v>
      </c>
      <c r="H12" s="28">
        <f>145</f>
        <v>145</v>
      </c>
      <c r="I12" s="28">
        <v>0</v>
      </c>
      <c r="J12" s="28">
        <f>475+475</f>
        <v>950</v>
      </c>
      <c r="K12" s="28">
        <f>325</f>
        <v>325</v>
      </c>
      <c r="L12" s="28">
        <f>375</f>
        <v>375</v>
      </c>
      <c r="M12" s="28"/>
      <c r="N12" s="28"/>
      <c r="O12" s="28"/>
    </row>
    <row r="13" spans="1:15" ht="15" customHeight="1" x14ac:dyDescent="0.25">
      <c r="A13" s="29">
        <v>6</v>
      </c>
      <c r="B13" s="29" t="s">
        <v>346</v>
      </c>
      <c r="C13" s="31">
        <f>SUM(D13:O13)</f>
        <v>3180</v>
      </c>
      <c r="D13" s="33">
        <v>0</v>
      </c>
      <c r="E13" s="28">
        <f>275+145</f>
        <v>420</v>
      </c>
      <c r="F13" s="28">
        <f>200+375</f>
        <v>575</v>
      </c>
      <c r="G13" s="28">
        <f>475</f>
        <v>475</v>
      </c>
      <c r="H13" s="28">
        <v>0</v>
      </c>
      <c r="I13" s="28">
        <f>425+160</f>
        <v>585</v>
      </c>
      <c r="J13" s="28">
        <f>225+175</f>
        <v>400</v>
      </c>
      <c r="K13" s="28">
        <v>275</v>
      </c>
      <c r="L13" s="28">
        <f>275+175</f>
        <v>450</v>
      </c>
      <c r="M13" s="28"/>
      <c r="N13" s="28"/>
      <c r="O13" s="28"/>
    </row>
    <row r="14" spans="1:15" ht="15" customHeight="1" x14ac:dyDescent="0.25">
      <c r="A14" s="29">
        <v>7</v>
      </c>
      <c r="B14" s="29" t="s">
        <v>353</v>
      </c>
      <c r="C14" s="31">
        <f>SUM(D14:O14)</f>
        <v>2965</v>
      </c>
      <c r="D14" s="33">
        <v>0</v>
      </c>
      <c r="E14" s="28">
        <v>0</v>
      </c>
      <c r="F14" s="28">
        <f>350</f>
        <v>350</v>
      </c>
      <c r="G14" s="28">
        <v>0</v>
      </c>
      <c r="H14" s="28">
        <f>575+115</f>
        <v>690</v>
      </c>
      <c r="I14" s="28">
        <f>300</f>
        <v>300</v>
      </c>
      <c r="J14" s="28">
        <f>375</f>
        <v>375</v>
      </c>
      <c r="K14" s="28">
        <f>375+300</f>
        <v>675</v>
      </c>
      <c r="L14" s="28">
        <f>575</f>
        <v>575</v>
      </c>
      <c r="M14" s="28"/>
      <c r="N14" s="28"/>
      <c r="O14" s="28"/>
    </row>
    <row r="15" spans="1:15" ht="15" customHeight="1" x14ac:dyDescent="0.25">
      <c r="A15" s="29">
        <v>8</v>
      </c>
      <c r="B15" s="29" t="s">
        <v>297</v>
      </c>
      <c r="C15" s="31">
        <f>SUM(D15:O15)</f>
        <v>2610</v>
      </c>
      <c r="D15" s="33">
        <v>0</v>
      </c>
      <c r="E15" s="28">
        <f>350+325</f>
        <v>675</v>
      </c>
      <c r="F15" s="28">
        <f>250</f>
        <v>250</v>
      </c>
      <c r="G15" s="28">
        <f>175</f>
        <v>175</v>
      </c>
      <c r="H15" s="28">
        <f>200</f>
        <v>200</v>
      </c>
      <c r="I15" s="28">
        <v>325</v>
      </c>
      <c r="J15" s="28">
        <f>300</f>
        <v>300</v>
      </c>
      <c r="K15" s="28">
        <f>160</f>
        <v>160</v>
      </c>
      <c r="L15" s="28">
        <f>300+225</f>
        <v>525</v>
      </c>
      <c r="M15" s="28"/>
      <c r="N15" s="28"/>
      <c r="O15" s="28"/>
    </row>
    <row r="16" spans="1:15" ht="15" customHeight="1" x14ac:dyDescent="0.25">
      <c r="A16" s="29">
        <v>9</v>
      </c>
      <c r="B16" s="29" t="s">
        <v>257</v>
      </c>
      <c r="C16" s="31">
        <f>SUM(D16:O16)</f>
        <v>2330</v>
      </c>
      <c r="D16" s="33">
        <v>160</v>
      </c>
      <c r="E16" s="28">
        <v>475</v>
      </c>
      <c r="F16" s="28">
        <v>145</v>
      </c>
      <c r="G16" s="28">
        <v>475</v>
      </c>
      <c r="H16" s="28">
        <v>375</v>
      </c>
      <c r="I16" s="28">
        <v>275</v>
      </c>
      <c r="J16" s="28">
        <f>425</f>
        <v>425</v>
      </c>
      <c r="K16" s="28">
        <v>0</v>
      </c>
      <c r="L16" s="28">
        <v>0</v>
      </c>
      <c r="M16" s="28"/>
      <c r="N16" s="28"/>
      <c r="O16" s="28"/>
    </row>
    <row r="17" spans="1:15" ht="15" customHeight="1" x14ac:dyDescent="0.25">
      <c r="A17" s="29">
        <v>10</v>
      </c>
      <c r="B17" s="29" t="s">
        <v>303</v>
      </c>
      <c r="C17" s="31">
        <f>SUM(D17:O17)</f>
        <v>2290</v>
      </c>
      <c r="D17" s="33">
        <v>130</v>
      </c>
      <c r="E17" s="28">
        <v>0</v>
      </c>
      <c r="F17" s="28">
        <f>325</f>
        <v>325</v>
      </c>
      <c r="G17" s="28">
        <v>0</v>
      </c>
      <c r="H17" s="28">
        <v>475</v>
      </c>
      <c r="I17" s="28">
        <f>375</f>
        <v>375</v>
      </c>
      <c r="J17" s="28">
        <f>115+300</f>
        <v>415</v>
      </c>
      <c r="K17" s="28">
        <f>425</f>
        <v>425</v>
      </c>
      <c r="L17" s="28">
        <v>145</v>
      </c>
      <c r="M17" s="28"/>
      <c r="N17" s="28"/>
      <c r="O17" s="28"/>
    </row>
    <row r="18" spans="1:15" ht="15" customHeight="1" x14ac:dyDescent="0.25">
      <c r="A18" s="29">
        <v>11</v>
      </c>
      <c r="B18" s="29" t="s">
        <v>268</v>
      </c>
      <c r="C18" s="30">
        <f>SUM(D18:O18)</f>
        <v>2280</v>
      </c>
      <c r="D18" s="28">
        <v>0</v>
      </c>
      <c r="E18" s="28">
        <v>200</v>
      </c>
      <c r="F18" s="28">
        <f>145+160</f>
        <v>305</v>
      </c>
      <c r="G18" s="28">
        <v>300</v>
      </c>
      <c r="H18" s="28">
        <v>0</v>
      </c>
      <c r="I18" s="28">
        <v>0</v>
      </c>
      <c r="J18" s="28">
        <v>425</v>
      </c>
      <c r="K18" s="28">
        <f>275+575</f>
        <v>850</v>
      </c>
      <c r="L18" s="28">
        <f>200</f>
        <v>200</v>
      </c>
      <c r="M18" s="28"/>
      <c r="N18" s="28"/>
      <c r="O18" s="28"/>
    </row>
    <row r="19" spans="1:15" ht="15" customHeight="1" x14ac:dyDescent="0.25">
      <c r="A19" s="29">
        <v>12</v>
      </c>
      <c r="B19" s="29" t="s">
        <v>229</v>
      </c>
      <c r="C19" s="30">
        <f>SUM(D19:O19)</f>
        <v>2275</v>
      </c>
      <c r="D19" s="28">
        <v>250</v>
      </c>
      <c r="E19" s="28">
        <v>350</v>
      </c>
      <c r="F19" s="28">
        <f>425</f>
        <v>425</v>
      </c>
      <c r="G19" s="28">
        <v>0</v>
      </c>
      <c r="H19" s="28">
        <f>350</f>
        <v>350</v>
      </c>
      <c r="I19" s="28">
        <v>0</v>
      </c>
      <c r="J19" s="28">
        <f>325+325</f>
        <v>650</v>
      </c>
      <c r="K19" s="28">
        <v>0</v>
      </c>
      <c r="L19" s="28">
        <f>250</f>
        <v>250</v>
      </c>
      <c r="M19" s="28"/>
      <c r="N19" s="28"/>
      <c r="O19" s="28"/>
    </row>
    <row r="20" spans="1:15" ht="15" customHeight="1" x14ac:dyDescent="0.25">
      <c r="A20" s="29">
        <v>13</v>
      </c>
      <c r="B20" s="29" t="s">
        <v>324</v>
      </c>
      <c r="C20" s="30">
        <f>SUM(D20:O20)</f>
        <v>2235</v>
      </c>
      <c r="D20" s="28">
        <v>0</v>
      </c>
      <c r="E20" s="28">
        <f>250</f>
        <v>250</v>
      </c>
      <c r="F20" s="28">
        <f>375+300</f>
        <v>675</v>
      </c>
      <c r="G20" s="28">
        <f>375+145</f>
        <v>520</v>
      </c>
      <c r="H20" s="28">
        <v>0</v>
      </c>
      <c r="I20" s="28">
        <v>0</v>
      </c>
      <c r="J20" s="28">
        <v>115</v>
      </c>
      <c r="K20" s="28">
        <v>200</v>
      </c>
      <c r="L20" s="28">
        <v>475</v>
      </c>
      <c r="M20" s="28"/>
      <c r="N20" s="28"/>
      <c r="O20" s="28"/>
    </row>
    <row r="21" spans="1:15" ht="15" customHeight="1" x14ac:dyDescent="0.25">
      <c r="A21" s="29">
        <v>14</v>
      </c>
      <c r="B21" s="29" t="s">
        <v>316</v>
      </c>
      <c r="C21" s="30">
        <f>SUM(D21:O21)</f>
        <v>2130</v>
      </c>
      <c r="D21" s="28">
        <v>115</v>
      </c>
      <c r="E21" s="28">
        <f>575+250</f>
        <v>825</v>
      </c>
      <c r="F21" s="28">
        <v>0</v>
      </c>
      <c r="G21" s="28">
        <v>200</v>
      </c>
      <c r="H21" s="28">
        <f>275</f>
        <v>275</v>
      </c>
      <c r="I21" s="28">
        <f>250+175</f>
        <v>425</v>
      </c>
      <c r="J21" s="28">
        <v>0</v>
      </c>
      <c r="K21" s="28">
        <f>175</f>
        <v>175</v>
      </c>
      <c r="L21" s="28">
        <v>115</v>
      </c>
      <c r="M21" s="28"/>
      <c r="N21" s="28"/>
      <c r="O21" s="28"/>
    </row>
    <row r="22" spans="1:15" ht="15" customHeight="1" x14ac:dyDescent="0.25">
      <c r="A22" s="29">
        <v>15</v>
      </c>
      <c r="B22" s="29" t="s">
        <v>349</v>
      </c>
      <c r="C22" s="30">
        <f>SUM(D22:O22)</f>
        <v>1990</v>
      </c>
      <c r="D22" s="28">
        <v>0</v>
      </c>
      <c r="E22" s="28">
        <f>130</f>
        <v>130</v>
      </c>
      <c r="F22" s="28">
        <f>275</f>
        <v>275</v>
      </c>
      <c r="G22" s="28">
        <f>575</f>
        <v>575</v>
      </c>
      <c r="H22" s="28">
        <v>130</v>
      </c>
      <c r="I22" s="28">
        <v>575</v>
      </c>
      <c r="J22" s="28">
        <v>0</v>
      </c>
      <c r="K22" s="28">
        <f>145</f>
        <v>145</v>
      </c>
      <c r="L22" s="28">
        <f>160</f>
        <v>160</v>
      </c>
      <c r="M22" s="28"/>
      <c r="N22" s="28"/>
      <c r="O22" s="28"/>
    </row>
    <row r="23" spans="1:15" ht="15" customHeight="1" x14ac:dyDescent="0.25">
      <c r="A23" s="29">
        <v>16</v>
      </c>
      <c r="B23" s="29" t="s">
        <v>356</v>
      </c>
      <c r="C23" s="30">
        <f>SUM(D23:O23)</f>
        <v>1960</v>
      </c>
      <c r="D23" s="28">
        <v>0</v>
      </c>
      <c r="E23" s="28">
        <v>0</v>
      </c>
      <c r="F23" s="28">
        <v>250</v>
      </c>
      <c r="G23" s="28">
        <f>325+375</f>
        <v>700</v>
      </c>
      <c r="H23" s="28">
        <f>160+145</f>
        <v>305</v>
      </c>
      <c r="I23" s="28">
        <v>0</v>
      </c>
      <c r="J23" s="28">
        <f>575</f>
        <v>575</v>
      </c>
      <c r="K23" s="28">
        <f>130</f>
        <v>130</v>
      </c>
      <c r="L23" s="28">
        <v>0</v>
      </c>
      <c r="M23" s="28"/>
      <c r="N23" s="28"/>
      <c r="O23" s="28"/>
    </row>
    <row r="24" spans="1:15" ht="15" customHeight="1" x14ac:dyDescent="0.25">
      <c r="A24" s="29">
        <v>17</v>
      </c>
      <c r="B24" s="29" t="s">
        <v>288</v>
      </c>
      <c r="C24" s="30">
        <f>SUM(D24:O24)</f>
        <v>1875</v>
      </c>
      <c r="D24" s="28">
        <v>145</v>
      </c>
      <c r="E24" s="28">
        <v>275</v>
      </c>
      <c r="F24" s="28">
        <v>0</v>
      </c>
      <c r="G24" s="28">
        <v>175</v>
      </c>
      <c r="H24" s="28">
        <v>275</v>
      </c>
      <c r="I24" s="28">
        <v>145</v>
      </c>
      <c r="J24" s="28">
        <v>160</v>
      </c>
      <c r="K24" s="28">
        <v>425</v>
      </c>
      <c r="L24" s="28">
        <v>275</v>
      </c>
      <c r="M24" s="28"/>
      <c r="N24" s="28"/>
      <c r="O24" s="28"/>
    </row>
    <row r="25" spans="1:15" ht="15" customHeight="1" x14ac:dyDescent="0.25">
      <c r="A25" s="29">
        <v>18</v>
      </c>
      <c r="B25" s="29" t="s">
        <v>294</v>
      </c>
      <c r="C25" s="30">
        <f>SUM(D25:O25)</f>
        <v>1710</v>
      </c>
      <c r="D25" s="28">
        <v>0</v>
      </c>
      <c r="E25" s="28">
        <f>225</f>
        <v>225</v>
      </c>
      <c r="F25" s="28">
        <f>115</f>
        <v>115</v>
      </c>
      <c r="G25" s="28">
        <f>160</f>
        <v>160</v>
      </c>
      <c r="H25" s="28">
        <f>225</f>
        <v>225</v>
      </c>
      <c r="I25" s="28">
        <f>175+225</f>
        <v>400</v>
      </c>
      <c r="J25" s="28">
        <f>130</f>
        <v>130</v>
      </c>
      <c r="K25" s="28">
        <v>0</v>
      </c>
      <c r="L25" s="28">
        <f>130+325</f>
        <v>455</v>
      </c>
      <c r="M25" s="28"/>
      <c r="N25" s="28"/>
      <c r="O25" s="28"/>
    </row>
    <row r="26" spans="1:15" ht="15" customHeight="1" x14ac:dyDescent="0.25">
      <c r="A26" s="29">
        <v>19</v>
      </c>
      <c r="B26" s="29" t="s">
        <v>244</v>
      </c>
      <c r="C26" s="30">
        <f>SUM(D26:O26)</f>
        <v>1675</v>
      </c>
      <c r="D26" s="28">
        <v>375</v>
      </c>
      <c r="E26" s="28">
        <v>575</v>
      </c>
      <c r="F26" s="28">
        <v>475</v>
      </c>
      <c r="G26" s="28">
        <v>0</v>
      </c>
      <c r="H26" s="28">
        <v>250</v>
      </c>
      <c r="I26" s="28">
        <v>0</v>
      </c>
      <c r="J26" s="28">
        <v>0</v>
      </c>
      <c r="K26" s="28">
        <v>0</v>
      </c>
      <c r="L26" s="28">
        <v>0</v>
      </c>
      <c r="M26" s="28"/>
      <c r="N26" s="28"/>
      <c r="O26" s="28"/>
    </row>
    <row r="27" spans="1:15" ht="15" customHeight="1" x14ac:dyDescent="0.25">
      <c r="A27" s="29">
        <v>20</v>
      </c>
      <c r="B27" s="29" t="s">
        <v>319</v>
      </c>
      <c r="C27" s="30">
        <f>SUM(D27:O27)</f>
        <v>1540</v>
      </c>
      <c r="D27" s="28">
        <v>300</v>
      </c>
      <c r="E27" s="28">
        <v>175</v>
      </c>
      <c r="F27" s="28">
        <v>175</v>
      </c>
      <c r="G27" s="28">
        <v>115</v>
      </c>
      <c r="H27" s="28">
        <v>300</v>
      </c>
      <c r="I27" s="28">
        <v>200</v>
      </c>
      <c r="J27" s="28">
        <v>275</v>
      </c>
      <c r="K27" s="28">
        <v>0</v>
      </c>
      <c r="L27" s="28" t="s">
        <v>371</v>
      </c>
      <c r="M27" s="28"/>
      <c r="N27" s="28"/>
      <c r="O27" s="28"/>
    </row>
    <row r="28" spans="1:15" ht="15" customHeight="1" x14ac:dyDescent="0.25">
      <c r="A28" s="29">
        <v>21</v>
      </c>
      <c r="B28" s="29" t="s">
        <v>246</v>
      </c>
      <c r="C28" s="30">
        <f>SUM(D28:O28)</f>
        <v>1535</v>
      </c>
      <c r="D28" s="28">
        <v>0</v>
      </c>
      <c r="E28" s="28">
        <v>0</v>
      </c>
      <c r="F28" s="28">
        <v>0</v>
      </c>
      <c r="G28" s="28">
        <v>0</v>
      </c>
      <c r="H28" s="28">
        <v>350</v>
      </c>
      <c r="I28" s="28">
        <f>130+130</f>
        <v>260</v>
      </c>
      <c r="J28" s="28">
        <v>0</v>
      </c>
      <c r="K28" s="28">
        <f>575</f>
        <v>575</v>
      </c>
      <c r="L28" s="28">
        <f>350</f>
        <v>350</v>
      </c>
      <c r="M28" s="28"/>
      <c r="N28" s="28"/>
      <c r="O28" s="28"/>
    </row>
    <row r="29" spans="1:15" ht="15" customHeight="1" x14ac:dyDescent="0.25">
      <c r="A29" s="29">
        <v>22</v>
      </c>
      <c r="B29" s="29" t="s">
        <v>280</v>
      </c>
      <c r="C29" s="30">
        <f>SUM(D29:O29)</f>
        <v>1520</v>
      </c>
      <c r="D29" s="28">
        <v>0</v>
      </c>
      <c r="E29" s="28">
        <f>175+375</f>
        <v>550</v>
      </c>
      <c r="F29" s="28">
        <v>225</v>
      </c>
      <c r="G29" s="28">
        <f>225</f>
        <v>225</v>
      </c>
      <c r="H29" s="28">
        <f>130</f>
        <v>130</v>
      </c>
      <c r="I29" s="28">
        <v>0</v>
      </c>
      <c r="J29" s="28">
        <f>160</f>
        <v>160</v>
      </c>
      <c r="K29" s="28">
        <f>115</f>
        <v>115</v>
      </c>
      <c r="L29" s="28">
        <f>115</f>
        <v>115</v>
      </c>
      <c r="M29" s="28"/>
      <c r="N29" s="28"/>
      <c r="O29" s="28"/>
    </row>
    <row r="30" spans="1:15" ht="15" customHeight="1" x14ac:dyDescent="0.25">
      <c r="A30" s="29">
        <v>23</v>
      </c>
      <c r="B30" s="29" t="s">
        <v>265</v>
      </c>
      <c r="C30" s="30">
        <f>SUM(D30:O30)</f>
        <v>1350</v>
      </c>
      <c r="D30" s="28">
        <v>200</v>
      </c>
      <c r="E30" s="28">
        <v>0</v>
      </c>
      <c r="F30" s="28">
        <v>0</v>
      </c>
      <c r="G30" s="28">
        <v>575</v>
      </c>
      <c r="H30" s="28">
        <v>575</v>
      </c>
      <c r="I30" s="28">
        <v>0</v>
      </c>
      <c r="J30" s="28">
        <v>0</v>
      </c>
      <c r="K30" s="28">
        <v>0</v>
      </c>
      <c r="L30" s="28">
        <v>0</v>
      </c>
      <c r="M30" s="28"/>
      <c r="N30" s="28"/>
      <c r="O30" s="28"/>
    </row>
    <row r="31" spans="1:15" ht="15" customHeight="1" x14ac:dyDescent="0.25">
      <c r="A31" s="29">
        <v>24</v>
      </c>
      <c r="B31" s="29" t="s">
        <v>369</v>
      </c>
      <c r="C31" s="30">
        <f>SUM(D31:O31)</f>
        <v>1150</v>
      </c>
      <c r="D31" s="28">
        <v>0</v>
      </c>
      <c r="E31" s="28">
        <f>425</f>
        <v>425</v>
      </c>
      <c r="F31" s="28">
        <v>0</v>
      </c>
      <c r="G31" s="28">
        <f>350</f>
        <v>350</v>
      </c>
      <c r="H31" s="28">
        <v>0</v>
      </c>
      <c r="I31" s="28">
        <v>0</v>
      </c>
      <c r="J31" s="28">
        <v>0</v>
      </c>
      <c r="K31" s="28">
        <v>375</v>
      </c>
      <c r="L31" s="28">
        <v>0</v>
      </c>
      <c r="M31" s="28"/>
      <c r="N31" s="28"/>
      <c r="O31" s="28"/>
    </row>
    <row r="32" spans="1:15" ht="15" customHeight="1" x14ac:dyDescent="0.25">
      <c r="A32" s="29">
        <v>25</v>
      </c>
      <c r="B32" s="29" t="s">
        <v>298</v>
      </c>
      <c r="C32" s="30">
        <f>SUM(D32:O32)</f>
        <v>1140</v>
      </c>
      <c r="D32" s="28">
        <v>0</v>
      </c>
      <c r="E32" s="28">
        <v>0</v>
      </c>
      <c r="F32" s="28">
        <v>0</v>
      </c>
      <c r="G32" s="28">
        <v>0</v>
      </c>
      <c r="H32" s="28">
        <f>325+160</f>
        <v>485</v>
      </c>
      <c r="I32" s="28">
        <v>115</v>
      </c>
      <c r="J32" s="28">
        <f>175+250</f>
        <v>425</v>
      </c>
      <c r="K32" s="28">
        <v>115</v>
      </c>
      <c r="L32" s="28">
        <v>0</v>
      </c>
      <c r="M32" s="28"/>
      <c r="N32" s="28"/>
      <c r="O32" s="28"/>
    </row>
    <row r="33" spans="1:15" ht="15" customHeight="1" x14ac:dyDescent="0.25">
      <c r="A33" s="29">
        <v>26</v>
      </c>
      <c r="B33" s="29" t="s">
        <v>317</v>
      </c>
      <c r="C33" s="30">
        <f>SUM(D33:O33)</f>
        <v>1005</v>
      </c>
      <c r="D33" s="28">
        <v>325</v>
      </c>
      <c r="E33" s="28">
        <v>0</v>
      </c>
      <c r="F33" s="28">
        <v>0</v>
      </c>
      <c r="G33" s="28">
        <v>160</v>
      </c>
      <c r="H33" s="28">
        <v>0</v>
      </c>
      <c r="I33" s="28">
        <v>0</v>
      </c>
      <c r="J33" s="28">
        <v>375</v>
      </c>
      <c r="K33" s="28">
        <v>145</v>
      </c>
      <c r="L33" s="28">
        <v>0</v>
      </c>
      <c r="M33" s="28"/>
      <c r="N33" s="28"/>
      <c r="O33" s="28"/>
    </row>
    <row r="34" spans="1:15" ht="15" customHeight="1" x14ac:dyDescent="0.25">
      <c r="A34" s="29">
        <v>27</v>
      </c>
      <c r="B34" s="29" t="s">
        <v>360</v>
      </c>
      <c r="C34" s="30">
        <f>SUM(D34:O34)</f>
        <v>1000</v>
      </c>
      <c r="D34" s="28">
        <v>0</v>
      </c>
      <c r="E34" s="28">
        <v>0</v>
      </c>
      <c r="F34" s="28">
        <v>0</v>
      </c>
      <c r="G34" s="28">
        <v>0</v>
      </c>
      <c r="H34" s="28">
        <v>475</v>
      </c>
      <c r="I34" s="28">
        <f>225+300</f>
        <v>525</v>
      </c>
      <c r="J34" s="28">
        <v>0</v>
      </c>
      <c r="K34" s="28">
        <v>0</v>
      </c>
      <c r="L34" s="28">
        <v>0</v>
      </c>
      <c r="M34" s="28"/>
      <c r="N34" s="28"/>
      <c r="O34" s="28"/>
    </row>
    <row r="35" spans="1:15" ht="15" customHeight="1" x14ac:dyDescent="0.25">
      <c r="A35" s="29">
        <v>28</v>
      </c>
      <c r="B35" s="29" t="s">
        <v>329</v>
      </c>
      <c r="C35" s="30">
        <f>SUM(D35:O35)</f>
        <v>900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325</v>
      </c>
      <c r="L35" s="28">
        <v>575</v>
      </c>
      <c r="M35" s="28"/>
      <c r="N35" s="28"/>
      <c r="O35" s="28"/>
    </row>
    <row r="36" spans="1:15" ht="15" customHeight="1" x14ac:dyDescent="0.25">
      <c r="A36" s="29">
        <v>29</v>
      </c>
      <c r="B36" s="29" t="s">
        <v>365</v>
      </c>
      <c r="C36" s="30">
        <f>SUM(D36:O36)</f>
        <v>865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575</v>
      </c>
      <c r="K36" s="28">
        <v>160</v>
      </c>
      <c r="L36" s="28">
        <v>130</v>
      </c>
      <c r="M36" s="28"/>
      <c r="N36" s="28"/>
      <c r="O36" s="28"/>
    </row>
    <row r="37" spans="1:15" ht="15" customHeight="1" x14ac:dyDescent="0.25">
      <c r="A37" s="29">
        <v>30</v>
      </c>
      <c r="B37" s="29" t="s">
        <v>292</v>
      </c>
      <c r="C37" s="30">
        <f>SUM(D37:O37)</f>
        <v>825</v>
      </c>
      <c r="D37" s="28">
        <v>0</v>
      </c>
      <c r="E37" s="28">
        <v>0</v>
      </c>
      <c r="F37" s="28">
        <f>475+350</f>
        <v>825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/>
      <c r="N37" s="28"/>
      <c r="O37" s="28"/>
    </row>
    <row r="38" spans="1:15" ht="15" customHeight="1" x14ac:dyDescent="0.25">
      <c r="A38" s="29">
        <v>30</v>
      </c>
      <c r="B38" s="29" t="s">
        <v>295</v>
      </c>
      <c r="C38" s="30">
        <f>SUM(D38:O38)</f>
        <v>825</v>
      </c>
      <c r="D38" s="28">
        <v>0</v>
      </c>
      <c r="E38" s="28">
        <v>0</v>
      </c>
      <c r="F38" s="28">
        <v>0</v>
      </c>
      <c r="G38" s="28">
        <v>250</v>
      </c>
      <c r="H38" s="28">
        <v>0</v>
      </c>
      <c r="I38" s="28">
        <v>0</v>
      </c>
      <c r="J38" s="28">
        <v>350</v>
      </c>
      <c r="K38" s="28">
        <v>225</v>
      </c>
      <c r="L38" s="28">
        <v>0</v>
      </c>
      <c r="M38" s="28"/>
      <c r="N38" s="28"/>
      <c r="O38" s="28"/>
    </row>
    <row r="39" spans="1:15" ht="15" customHeight="1" x14ac:dyDescent="0.25">
      <c r="A39" s="29">
        <v>31</v>
      </c>
      <c r="B39" s="29" t="s">
        <v>367</v>
      </c>
      <c r="C39" s="30">
        <f>SUM(D39:O39)</f>
        <v>725</v>
      </c>
      <c r="D39" s="28">
        <v>200</v>
      </c>
      <c r="E39" s="28">
        <v>0</v>
      </c>
      <c r="F39" s="28">
        <v>0</v>
      </c>
      <c r="G39" s="28">
        <v>350</v>
      </c>
      <c r="H39" s="28">
        <v>175</v>
      </c>
      <c r="I39" s="28">
        <v>0</v>
      </c>
      <c r="J39" s="28">
        <v>0</v>
      </c>
      <c r="K39" s="28">
        <v>0</v>
      </c>
      <c r="L39" s="28">
        <v>0</v>
      </c>
      <c r="M39" s="28"/>
      <c r="N39" s="28"/>
      <c r="O39" s="28"/>
    </row>
    <row r="40" spans="1:15" ht="15" customHeight="1" x14ac:dyDescent="0.25">
      <c r="A40" s="29">
        <v>32</v>
      </c>
      <c r="B40" s="29" t="s">
        <v>352</v>
      </c>
      <c r="C40" s="30">
        <f>SUM(D40:O40)</f>
        <v>575</v>
      </c>
      <c r="D40" s="28">
        <v>0</v>
      </c>
      <c r="E40" s="28">
        <v>0</v>
      </c>
      <c r="F40" s="28">
        <f>575</f>
        <v>575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/>
      <c r="N40" s="28"/>
      <c r="O40" s="28"/>
    </row>
    <row r="41" spans="1:15" ht="15" customHeight="1" x14ac:dyDescent="0.25">
      <c r="A41" s="60">
        <v>33</v>
      </c>
      <c r="B41" s="60" t="s">
        <v>291</v>
      </c>
      <c r="C41" s="61">
        <f>SUM(D41:O41)</f>
        <v>505</v>
      </c>
      <c r="D41" s="28">
        <v>0</v>
      </c>
      <c r="E41" s="28">
        <f>375</f>
        <v>375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130</v>
      </c>
      <c r="L41" s="28">
        <v>0</v>
      </c>
      <c r="M41" s="28"/>
      <c r="N41" s="28"/>
      <c r="O41" s="28"/>
    </row>
    <row r="42" spans="1:15" ht="15" customHeight="1" x14ac:dyDescent="0.25">
      <c r="A42" s="60">
        <v>34</v>
      </c>
      <c r="B42" s="60" t="s">
        <v>199</v>
      </c>
      <c r="C42" s="61">
        <f>SUM(D42:O42)</f>
        <v>475</v>
      </c>
      <c r="D42" s="28">
        <v>475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/>
      <c r="N42" s="28"/>
      <c r="O42" s="28"/>
    </row>
    <row r="43" spans="1:15" ht="15" customHeight="1" x14ac:dyDescent="0.25">
      <c r="A43" s="60">
        <v>35</v>
      </c>
      <c r="B43" s="60" t="s">
        <v>368</v>
      </c>
      <c r="C43" s="61">
        <f>SUM(D43:O43)</f>
        <v>425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f>425</f>
        <v>425</v>
      </c>
      <c r="M43" s="28"/>
      <c r="N43" s="28"/>
      <c r="O43" s="28"/>
    </row>
    <row r="44" spans="1:15" ht="15" customHeight="1" x14ac:dyDescent="0.25">
      <c r="A44" s="60">
        <v>35</v>
      </c>
      <c r="B44" s="60" t="s">
        <v>350</v>
      </c>
      <c r="C44" s="61">
        <f>SUM(D44:O44)</f>
        <v>425</v>
      </c>
      <c r="D44" s="28">
        <v>0</v>
      </c>
      <c r="E44" s="28">
        <v>425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/>
      <c r="N44" s="28"/>
      <c r="O44" s="28"/>
    </row>
    <row r="45" spans="1:15" ht="15" customHeight="1" x14ac:dyDescent="0.25">
      <c r="A45" s="60">
        <v>35</v>
      </c>
      <c r="B45" s="60" t="s">
        <v>260</v>
      </c>
      <c r="C45" s="61">
        <f>SUM(D45:O45)</f>
        <v>425</v>
      </c>
      <c r="D45" s="28">
        <v>425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/>
      <c r="N45" s="28"/>
      <c r="O45" s="28"/>
    </row>
    <row r="46" spans="1:15" ht="15" customHeight="1" x14ac:dyDescent="0.25">
      <c r="A46" s="60">
        <v>36</v>
      </c>
      <c r="B46" s="60" t="s">
        <v>348</v>
      </c>
      <c r="C46" s="61">
        <f>SUM(D46:O46)</f>
        <v>410</v>
      </c>
      <c r="D46" s="28">
        <v>0</v>
      </c>
      <c r="E46" s="28">
        <f>160</f>
        <v>160</v>
      </c>
      <c r="F46" s="28">
        <v>0</v>
      </c>
      <c r="G46" s="28">
        <v>0</v>
      </c>
      <c r="H46" s="28">
        <f>250</f>
        <v>250</v>
      </c>
      <c r="I46" s="28">
        <v>0</v>
      </c>
      <c r="J46" s="28">
        <v>0</v>
      </c>
      <c r="K46" s="28">
        <v>0</v>
      </c>
      <c r="L46" s="28">
        <v>0</v>
      </c>
      <c r="M46" s="28"/>
      <c r="N46" s="28"/>
      <c r="O46" s="28"/>
    </row>
    <row r="47" spans="1:15" ht="15" customHeight="1" x14ac:dyDescent="0.25">
      <c r="A47" s="60">
        <v>37</v>
      </c>
      <c r="B47" s="60" t="s">
        <v>195</v>
      </c>
      <c r="C47" s="61">
        <f>SUM(D47:O47)</f>
        <v>375</v>
      </c>
      <c r="D47" s="28">
        <v>0</v>
      </c>
      <c r="E47" s="28">
        <v>0</v>
      </c>
      <c r="F47" s="28">
        <v>0</v>
      </c>
      <c r="G47" s="28">
        <v>0</v>
      </c>
      <c r="H47" s="28">
        <f>375</f>
        <v>375</v>
      </c>
      <c r="I47" s="28">
        <v>0</v>
      </c>
      <c r="J47" s="28">
        <v>0</v>
      </c>
      <c r="K47" s="28">
        <v>0</v>
      </c>
      <c r="L47" s="28">
        <v>0</v>
      </c>
      <c r="M47" s="28"/>
      <c r="N47" s="28"/>
      <c r="O47" s="28"/>
    </row>
    <row r="48" spans="1:15" ht="15" customHeight="1" x14ac:dyDescent="0.25">
      <c r="A48" s="60">
        <v>38</v>
      </c>
      <c r="B48" s="60" t="s">
        <v>279</v>
      </c>
      <c r="C48" s="61">
        <f>SUM(D48:O48)</f>
        <v>350</v>
      </c>
      <c r="D48" s="28">
        <v>350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/>
      <c r="N48" s="28"/>
      <c r="O48" s="28"/>
    </row>
    <row r="49" spans="1:15" ht="15" customHeight="1" x14ac:dyDescent="0.25">
      <c r="A49" s="60">
        <v>39</v>
      </c>
      <c r="B49" s="60" t="s">
        <v>361</v>
      </c>
      <c r="C49" s="61">
        <f>SUM(D49:O49)</f>
        <v>325</v>
      </c>
      <c r="D49" s="28">
        <v>0</v>
      </c>
      <c r="E49" s="28">
        <v>0</v>
      </c>
      <c r="F49" s="28">
        <v>0</v>
      </c>
      <c r="G49" s="28">
        <v>0</v>
      </c>
      <c r="H49" s="28">
        <v>325</v>
      </c>
      <c r="I49" s="28">
        <v>0</v>
      </c>
      <c r="J49" s="28">
        <v>0</v>
      </c>
      <c r="K49" s="28">
        <v>0</v>
      </c>
      <c r="L49" s="28">
        <v>0</v>
      </c>
      <c r="M49" s="28"/>
      <c r="N49" s="28"/>
      <c r="O49" s="28"/>
    </row>
    <row r="50" spans="1:15" ht="15" customHeight="1" x14ac:dyDescent="0.25">
      <c r="A50" s="60">
        <v>40</v>
      </c>
      <c r="B50" s="60" t="s">
        <v>357</v>
      </c>
      <c r="C50" s="61">
        <f>SUM(D50:O50)</f>
        <v>315</v>
      </c>
      <c r="D50" s="28">
        <v>0</v>
      </c>
      <c r="E50" s="28">
        <v>0</v>
      </c>
      <c r="F50" s="28">
        <v>0</v>
      </c>
      <c r="G50" s="28">
        <f>200</f>
        <v>200</v>
      </c>
      <c r="H50" s="28">
        <v>0</v>
      </c>
      <c r="I50" s="28">
        <f>115</f>
        <v>115</v>
      </c>
      <c r="J50" s="28">
        <v>0</v>
      </c>
      <c r="K50" s="28">
        <v>0</v>
      </c>
      <c r="L50" s="28">
        <v>0</v>
      </c>
      <c r="M50" s="28"/>
      <c r="N50" s="28"/>
      <c r="O50" s="28"/>
    </row>
    <row r="51" spans="1:15" ht="15" customHeight="1" x14ac:dyDescent="0.25">
      <c r="A51" s="60">
        <v>41</v>
      </c>
      <c r="B51" s="60" t="s">
        <v>351</v>
      </c>
      <c r="C51" s="61">
        <f>SUM(D51:O51)</f>
        <v>290</v>
      </c>
      <c r="D51" s="28">
        <v>0</v>
      </c>
      <c r="E51" s="28">
        <v>130</v>
      </c>
      <c r="F51" s="28">
        <v>0</v>
      </c>
      <c r="G51" s="28">
        <v>0</v>
      </c>
      <c r="H51" s="28">
        <v>0</v>
      </c>
      <c r="I51" s="28">
        <f>160</f>
        <v>160</v>
      </c>
      <c r="J51" s="28">
        <v>0</v>
      </c>
      <c r="K51" s="28">
        <v>0</v>
      </c>
      <c r="L51" s="28">
        <v>0</v>
      </c>
      <c r="M51" s="28"/>
      <c r="N51" s="28"/>
      <c r="O51" s="28"/>
    </row>
    <row r="52" spans="1:15" ht="15" customHeight="1" x14ac:dyDescent="0.25">
      <c r="A52" s="60">
        <v>41</v>
      </c>
      <c r="B52" s="60" t="s">
        <v>332</v>
      </c>
      <c r="C52" s="61">
        <f>SUM(D52:O52)</f>
        <v>290</v>
      </c>
      <c r="D52" s="28">
        <v>0</v>
      </c>
      <c r="E52" s="28">
        <v>0</v>
      </c>
      <c r="F52" s="28">
        <f>175+115</f>
        <v>290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/>
      <c r="N52" s="28"/>
      <c r="O52" s="28"/>
    </row>
    <row r="53" spans="1:15" ht="15" customHeight="1" x14ac:dyDescent="0.25">
      <c r="A53" s="60">
        <v>42</v>
      </c>
      <c r="B53" s="60" t="s">
        <v>355</v>
      </c>
      <c r="C53" s="61">
        <f>SUM(D53:O53)</f>
        <v>275</v>
      </c>
      <c r="D53" s="28">
        <v>0</v>
      </c>
      <c r="E53" s="28">
        <v>0</v>
      </c>
      <c r="F53" s="28">
        <v>275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/>
      <c r="N53" s="28"/>
      <c r="O53" s="28"/>
    </row>
    <row r="54" spans="1:15" ht="15" customHeight="1" x14ac:dyDescent="0.25">
      <c r="A54" s="60">
        <v>42</v>
      </c>
      <c r="B54" s="60" t="s">
        <v>363</v>
      </c>
      <c r="C54" s="61">
        <f>SUM(D54:O54)</f>
        <v>275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f>275</f>
        <v>275</v>
      </c>
      <c r="J54" s="28">
        <v>0</v>
      </c>
      <c r="K54" s="28">
        <v>0</v>
      </c>
      <c r="L54" s="28">
        <v>0</v>
      </c>
      <c r="M54" s="28"/>
      <c r="N54" s="28"/>
      <c r="O54" s="28"/>
    </row>
    <row r="55" spans="1:15" ht="15" customHeight="1" x14ac:dyDescent="0.25">
      <c r="A55" s="32">
        <v>43</v>
      </c>
      <c r="B55" s="32" t="s">
        <v>370</v>
      </c>
      <c r="C55" s="33">
        <f>SUM(D55:O55)</f>
        <v>250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250</v>
      </c>
      <c r="M55" s="28"/>
      <c r="N55" s="28"/>
      <c r="O55" s="28"/>
    </row>
    <row r="56" spans="1:15" ht="15" customHeight="1" x14ac:dyDescent="0.25">
      <c r="A56" s="32">
        <v>43</v>
      </c>
      <c r="B56" s="32" t="s">
        <v>310</v>
      </c>
      <c r="C56" s="33">
        <f>SUM(D56:O56)</f>
        <v>250</v>
      </c>
      <c r="D56" s="28">
        <v>0</v>
      </c>
      <c r="E56" s="28">
        <v>0</v>
      </c>
      <c r="F56" s="28">
        <v>0</v>
      </c>
      <c r="G56" s="28">
        <f>250</f>
        <v>250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/>
      <c r="N56" s="28"/>
      <c r="O56" s="28"/>
    </row>
    <row r="57" spans="1:15" ht="15" customHeight="1" x14ac:dyDescent="0.25">
      <c r="A57" s="32">
        <v>44</v>
      </c>
      <c r="B57" s="32" t="s">
        <v>362</v>
      </c>
      <c r="C57" s="33">
        <f>SUM(D57:O57)</f>
        <v>225</v>
      </c>
      <c r="D57" s="28">
        <v>0</v>
      </c>
      <c r="E57" s="28">
        <v>0</v>
      </c>
      <c r="F57" s="28">
        <v>0</v>
      </c>
      <c r="G57" s="28">
        <v>0</v>
      </c>
      <c r="H57" s="28">
        <v>225</v>
      </c>
      <c r="I57" s="28">
        <v>0</v>
      </c>
      <c r="J57" s="28">
        <v>0</v>
      </c>
      <c r="K57" s="28">
        <v>0</v>
      </c>
      <c r="L57" s="28">
        <v>0</v>
      </c>
      <c r="M57" s="28"/>
      <c r="N57" s="28"/>
      <c r="O57" s="28"/>
    </row>
    <row r="58" spans="1:15" ht="15" customHeight="1" x14ac:dyDescent="0.25">
      <c r="A58" s="32">
        <v>45</v>
      </c>
      <c r="B58" s="32" t="s">
        <v>364</v>
      </c>
      <c r="C58" s="33">
        <f>SUM(D58:O58)</f>
        <v>200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f>200</f>
        <v>200</v>
      </c>
      <c r="J58" s="28">
        <v>0</v>
      </c>
      <c r="K58" s="28">
        <v>0</v>
      </c>
      <c r="L58" s="28">
        <v>0</v>
      </c>
      <c r="M58" s="28"/>
      <c r="N58" s="28"/>
      <c r="O58" s="28"/>
    </row>
    <row r="59" spans="1:15" ht="15" customHeight="1" x14ac:dyDescent="0.25">
      <c r="A59" s="32">
        <v>46</v>
      </c>
      <c r="B59" s="32" t="s">
        <v>358</v>
      </c>
      <c r="C59" s="33">
        <f>SUM(D59:O59)</f>
        <v>175</v>
      </c>
      <c r="D59" s="28">
        <v>0</v>
      </c>
      <c r="E59" s="28">
        <v>0</v>
      </c>
      <c r="F59" s="28">
        <v>0</v>
      </c>
      <c r="G59" s="28">
        <v>0</v>
      </c>
      <c r="H59" s="28">
        <f>175</f>
        <v>175</v>
      </c>
      <c r="I59" s="28">
        <v>0</v>
      </c>
      <c r="J59" s="28">
        <v>0</v>
      </c>
      <c r="K59" s="28">
        <v>0</v>
      </c>
      <c r="L59" s="28">
        <v>0</v>
      </c>
      <c r="M59" s="28"/>
      <c r="N59" s="28"/>
      <c r="O59" s="28"/>
    </row>
    <row r="60" spans="1:15" ht="15" customHeight="1" x14ac:dyDescent="0.25">
      <c r="A60" s="32">
        <v>46</v>
      </c>
      <c r="B60" s="32" t="s">
        <v>300</v>
      </c>
      <c r="C60" s="33">
        <f>SUM(D60:O60)</f>
        <v>175</v>
      </c>
      <c r="D60" s="28">
        <v>175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/>
      <c r="N60" s="28"/>
      <c r="O60" s="28"/>
    </row>
    <row r="61" spans="1:15" ht="15" customHeight="1" x14ac:dyDescent="0.25">
      <c r="A61" s="32">
        <v>47</v>
      </c>
      <c r="B61" s="32" t="s">
        <v>366</v>
      </c>
      <c r="C61" s="33">
        <f>SUM(D61:O61)</f>
        <v>145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145</v>
      </c>
      <c r="K61" s="28">
        <v>0</v>
      </c>
      <c r="L61" s="28">
        <v>0</v>
      </c>
      <c r="M61" s="28"/>
      <c r="N61" s="28"/>
      <c r="O61" s="28"/>
    </row>
    <row r="62" spans="1:15" ht="15" customHeight="1" x14ac:dyDescent="0.25">
      <c r="A62" s="32">
        <v>48</v>
      </c>
      <c r="B62" s="32" t="s">
        <v>293</v>
      </c>
      <c r="C62" s="33">
        <f>SUM(D62:O62)</f>
        <v>130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130</v>
      </c>
      <c r="K62" s="28">
        <v>0</v>
      </c>
      <c r="L62" s="28">
        <v>0</v>
      </c>
      <c r="M62" s="28"/>
      <c r="N62" s="28"/>
      <c r="O62" s="28"/>
    </row>
    <row r="63" spans="1:15" ht="15" customHeight="1" x14ac:dyDescent="0.25">
      <c r="A63" s="32">
        <v>48</v>
      </c>
      <c r="B63" s="32" t="s">
        <v>354</v>
      </c>
      <c r="C63" s="33">
        <f>SUM(D63:O63)</f>
        <v>130</v>
      </c>
      <c r="D63" s="28">
        <v>0</v>
      </c>
      <c r="E63" s="28">
        <v>0</v>
      </c>
      <c r="F63" s="28">
        <f>130</f>
        <v>130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/>
      <c r="N63" s="28"/>
      <c r="O63" s="28"/>
    </row>
    <row r="64" spans="1:15" ht="15" customHeight="1" x14ac:dyDescent="0.25">
      <c r="A64" s="32">
        <v>49</v>
      </c>
      <c r="B64" s="32" t="s">
        <v>359</v>
      </c>
      <c r="C64" s="33">
        <f>SUM(D64:O64)</f>
        <v>115</v>
      </c>
      <c r="D64" s="28">
        <v>0</v>
      </c>
      <c r="E64" s="28">
        <v>0</v>
      </c>
      <c r="F64" s="28">
        <v>0</v>
      </c>
      <c r="G64" s="28">
        <v>0</v>
      </c>
      <c r="H64" s="28">
        <f>115</f>
        <v>115</v>
      </c>
      <c r="I64" s="28">
        <v>0</v>
      </c>
      <c r="J64" s="28">
        <v>0</v>
      </c>
      <c r="K64" s="28">
        <v>0</v>
      </c>
      <c r="L64" s="28">
        <v>0</v>
      </c>
      <c r="M64" s="28"/>
      <c r="N64" s="28"/>
      <c r="O64" s="28"/>
    </row>
    <row r="66" spans="1:15" ht="18.75" customHeight="1" x14ac:dyDescent="0.25">
      <c r="A66" s="34" t="s">
        <v>3</v>
      </c>
      <c r="B66" s="35"/>
      <c r="C66" s="35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8.75" customHeight="1" x14ac:dyDescent="0.25">
      <c r="A67" s="36" t="s">
        <v>4</v>
      </c>
      <c r="B67" s="37"/>
      <c r="C67" s="37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8.75" customHeight="1" x14ac:dyDescent="0.25">
      <c r="A68" s="38" t="s">
        <v>5</v>
      </c>
      <c r="B68" s="39"/>
      <c r="C68" s="3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</sheetData>
  <sortState ref="A8:O64">
    <sortCondition descending="1" ref="C8:C64"/>
  </sortState>
  <mergeCells count="9">
    <mergeCell ref="A66:C66"/>
    <mergeCell ref="A67:C67"/>
    <mergeCell ref="A68:C68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4" t="s">
        <v>3</v>
      </c>
      <c r="B51" s="35"/>
      <c r="C51" s="35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6" t="s">
        <v>4</v>
      </c>
      <c r="B52" s="37"/>
      <c r="C52" s="3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8" t="s">
        <v>5</v>
      </c>
      <c r="B53" s="39"/>
      <c r="C53" s="3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101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4" t="s">
        <v>3</v>
      </c>
      <c r="B52" s="35"/>
      <c r="C52" s="35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6" t="s">
        <v>4</v>
      </c>
      <c r="B53" s="37"/>
      <c r="C53" s="3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8" t="s">
        <v>5</v>
      </c>
      <c r="B54" s="39"/>
      <c r="C54" s="3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82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4" t="s">
        <v>3</v>
      </c>
      <c r="B43" s="35"/>
      <c r="C43" s="3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6" t="s">
        <v>4</v>
      </c>
      <c r="B44" s="37"/>
      <c r="C44" s="3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8" t="s">
        <v>5</v>
      </c>
      <c r="B45" s="39"/>
      <c r="C45" s="3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4" t="s">
        <v>3</v>
      </c>
      <c r="B47" s="35"/>
      <c r="C47" s="3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6" t="s">
        <v>4</v>
      </c>
      <c r="B48" s="37"/>
      <c r="C48" s="3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8" t="s">
        <v>5</v>
      </c>
      <c r="B49" s="39"/>
      <c r="C49" s="3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326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278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4" t="s">
        <v>3</v>
      </c>
      <c r="B90" s="35"/>
      <c r="C90" s="35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6" t="s">
        <v>4</v>
      </c>
      <c r="B91" s="37"/>
      <c r="C91" s="37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8" t="s">
        <v>5</v>
      </c>
      <c r="B92" s="39"/>
      <c r="C92" s="3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225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224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4" t="s">
        <v>3</v>
      </c>
      <c r="B67" s="35"/>
      <c r="C67" s="35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6" t="s">
        <v>4</v>
      </c>
      <c r="B68" s="37"/>
      <c r="C68" s="37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8" t="s">
        <v>5</v>
      </c>
      <c r="B69" s="39"/>
      <c r="C69" s="3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4" t="s">
        <v>3</v>
      </c>
      <c r="B33" s="35"/>
      <c r="C33" s="3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6" t="s">
        <v>4</v>
      </c>
      <c r="B34" s="37"/>
      <c r="C34" s="3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8" t="s">
        <v>5</v>
      </c>
      <c r="B35" s="39"/>
      <c r="C35" s="3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173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4" t="s">
        <v>3</v>
      </c>
      <c r="B26" s="35"/>
      <c r="C26" s="3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6" t="s">
        <v>4</v>
      </c>
      <c r="B27" s="37"/>
      <c r="C27" s="3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8" t="s">
        <v>5</v>
      </c>
      <c r="B28" s="39"/>
      <c r="C28" s="3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164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163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4" t="s">
        <v>3</v>
      </c>
      <c r="B28" s="35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6" t="s">
        <v>4</v>
      </c>
      <c r="B29" s="37"/>
      <c r="C29" s="3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8" t="s">
        <v>5</v>
      </c>
      <c r="B30" s="39"/>
      <c r="C30" s="3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4" t="s">
        <v>3</v>
      </c>
      <c r="B38" s="35"/>
      <c r="C38" s="3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6" t="s">
        <v>4</v>
      </c>
      <c r="B39" s="37"/>
      <c r="C39" s="3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8" t="s">
        <v>5</v>
      </c>
      <c r="B40" s="39"/>
      <c r="C40" s="3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156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4" t="s">
        <v>3</v>
      </c>
      <c r="B44" s="35"/>
      <c r="C44" s="3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6" t="s">
        <v>4</v>
      </c>
      <c r="B45" s="37"/>
      <c r="C45" s="3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8" t="s">
        <v>5</v>
      </c>
      <c r="B46" s="39"/>
      <c r="C46" s="3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45" customHeight="1" x14ac:dyDescent="0.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135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15" ht="30" customHeight="1" x14ac:dyDescent="0.4">
      <c r="A5" s="44" t="s">
        <v>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6.5" customHeight="1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4" t="s">
        <v>3</v>
      </c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6" t="s">
        <v>4</v>
      </c>
      <c r="B49" s="37"/>
      <c r="C49" s="3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8" t="s">
        <v>5</v>
      </c>
      <c r="B50" s="39"/>
      <c r="C50" s="3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</row>
    <row r="63" spans="1: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</row>
    <row r="64" spans="1:15" ht="36" customHeight="1" x14ac:dyDescent="0.5">
      <c r="A64" s="54" t="s">
        <v>17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ht="38.25" customHeight="1" x14ac:dyDescent="0.4">
      <c r="A65" s="56" t="s">
        <v>139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ht="42" customHeight="1" x14ac:dyDescent="0.4">
      <c r="A66" s="58" t="s">
        <v>145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42" customHeight="1" x14ac:dyDescent="0.4">
      <c r="A67" s="51" t="s">
        <v>140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1:15" ht="21" customHeight="1" x14ac:dyDescent="0.4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7" t="s">
        <v>4</v>
      </c>
      <c r="B83" s="48"/>
      <c r="C83" s="48"/>
      <c r="D83" s="48"/>
    </row>
    <row r="84" spans="1:7" ht="15" x14ac:dyDescent="0.25">
      <c r="A84" s="49" t="s">
        <v>144</v>
      </c>
      <c r="B84" s="50"/>
      <c r="C84" s="50"/>
      <c r="D84" s="50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2025-11-04T13:56:17Z</dcterms:modified>
</cp:coreProperties>
</file>